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873" documentId="120_S{2AC9BD13-BADA-5192-A53E-5A8FF88502F6}" xr6:coauthVersionLast="47" xr6:coauthVersionMax="47" xr10:uidLastSave="{332F36B4-3EFE-4E76-AA9F-ACD0D5764DFB}"/>
  <bookViews>
    <workbookView xWindow="-120" yWindow="-120" windowWidth="38640" windowHeight="21120" firstSheet="3"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D4" i="3"/>
  <c r="D9"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3"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G2" i="1"/>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alcChain>
</file>

<file path=xl/sharedStrings.xml><?xml version="1.0" encoding="utf-8"?>
<sst xmlns="http://schemas.openxmlformats.org/spreadsheetml/2006/main" count="180280" uniqueCount="39124">
  <si>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</si>
  <si>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</si>
  <si>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</si>
  <si>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</si>
  <si>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</si>
  <si>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</si>
  <si>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</si>
  <si>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</si>
  <si>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</si>
  <si>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</si>
  <si>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</si>
  <si>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</si>
  <si>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</si>
  <si>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</si>
  <si>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</si>
  <si>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</si>
  <si>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</si>
  <si>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</si>
  <si>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</si>
  <si>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</si>
  <si>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</si>
  <si>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</si>
  <si>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</si>
  <si>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</si>
  <si>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</si>
  <si>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</si>
  <si>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</si>
  <si>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</si>
  <si>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</si>
  <si>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</si>
  <si>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</si>
  <si>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</si>
  <si>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</si>
  <si>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</si>
  <si>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</si>
  <si>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</si>
  <si>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</si>
  <si>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</si>
  <si>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</si>
  <si>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</si>
  <si>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</si>
  <si>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</si>
  <si>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</si>
  <si>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</si>
  <si>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</si>
  <si>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</si>
  <si>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</si>
  <si>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</si>
  <si>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</si>
  <si>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</si>
  <si>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</si>
  <si>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</si>
  <si>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</si>
  <si>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</si>
  <si>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</si>
  <si>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</si>
  <si>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</si>
  <si>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</si>
  <si>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</si>
  <si>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</si>
  <si>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</si>
  <si>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</si>
  <si>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</si>
  <si>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</si>
  <si>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</si>
  <si>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</si>
  <si>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</si>
  <si>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</si>
  <si>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</si>
  <si>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</si>
  <si>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</si>
  <si>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</si>
  <si>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</si>
  <si>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</si>
  <si>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</si>
  <si>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</si>
  <si>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</si>
  <si>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</si>
  <si>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</si>
  <si>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</si>
  <si>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</si>
  <si>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</si>
  <si>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</si>
  <si>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</si>
  <si>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</si>
  <si>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</si>
  <si>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</si>
  <si>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</si>
  <si>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</si>
  <si>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</si>
  <si>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</si>
  <si>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</si>
  <si>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</si>
  <si>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</si>
  <si>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</si>
  <si>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</si>
  <si>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</si>
  <si>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</si>
  <si>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</si>
  <si>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</si>
  <si>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</si>
  <si>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</si>
  <si>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</si>
  <si>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</si>
  <si>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</si>
  <si>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</si>
  <si>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</si>
  <si>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</si>
  <si>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</si>
  <si>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</si>
  <si>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</si>
  <si>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</si>
  <si>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</si>
  <si>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</si>
  <si>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</si>
  <si>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</si>
  <si>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</si>
  <si>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</si>
  <si>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</si>
  <si>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</si>
  <si>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</si>
  <si>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</si>
  <si>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</si>
  <si>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</si>
  <si>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</si>
  <si>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</si>
  <si>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</si>
  <si>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</si>
  <si>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</si>
  <si>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</si>
  <si>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</si>
  <si>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</si>
  <si>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</si>
  <si>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</si>
  <si>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</si>
  <si>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</si>
  <si>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</si>
  <si>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</si>
  <si>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</si>
  <si>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</si>
  <si>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</si>
  <si>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</si>
  <si>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</si>
  <si>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</si>
  <si>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</si>
  <si>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</si>
  <si>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</si>
  <si>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</si>
  <si>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</si>
  <si>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</si>
  <si>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</si>
  <si>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</si>
  <si>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</si>
  <si>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</si>
  <si>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</si>
  <si>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</si>
  <si>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</si>
  <si>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</si>
  <si>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</si>
  <si>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</si>
  <si>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</si>
  <si>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</si>
  <si>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</si>
  <si>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</si>
  <si>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</si>
  <si>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</si>
  <si>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</si>
  <si>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</si>
  <si>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</si>
  <si>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</si>
  <si>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</si>
  <si>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</si>
  <si>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</si>
  <si>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</si>
  <si>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</si>
  <si>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</si>
  <si>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</si>
  <si>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</si>
  <si>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</si>
  <si>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</si>
  <si>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</si>
  <si>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</si>
  <si>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</si>
  <si>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</si>
  <si>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</si>
  <si>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</si>
  <si>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</si>
  <si>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</si>
  <si>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</si>
  <si>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</si>
  <si>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</si>
  <si>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</si>
  <si>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</si>
  <si>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</si>
  <si>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</si>
  <si>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</si>
  <si>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</si>
  <si>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</si>
  <si>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</si>
  <si>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</si>
  <si>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</si>
  <si>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</si>
  <si>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</si>
  <si>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</si>
  <si>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</si>
  <si>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</si>
  <si>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</si>
  <si>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</si>
  <si>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</si>
  <si>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</si>
  <si>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</si>
  <si>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</si>
  <si>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</si>
  <si>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</si>
  <si>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</si>
  <si>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</si>
  <si>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</si>
  <si>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</si>
  <si>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</si>
  <si>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</si>
  <si>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</si>
  <si>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</si>
  <si>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</si>
  <si>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</si>
  <si>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</si>
  <si>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</si>
  <si>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</si>
  <si>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</si>
  <si>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</si>
  <si>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</si>
  <si>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</si>
  <si>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</si>
  <si>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</si>
  <si>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</si>
  <si>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</si>
  <si>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</si>
  <si>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</si>
  <si>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</si>
  <si>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</si>
  <si>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</si>
  <si>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</si>
  <si>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</si>
  <si>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</si>
  <si>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</si>
  <si>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</si>
  <si>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</si>
  <si>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</si>
  <si>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</si>
  <si>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</si>
  <si>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</si>
  <si>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</si>
  <si>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</si>
  <si>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</si>
  <si>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</si>
  <si>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</si>
  <si>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</si>
  <si>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</si>
  <si>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</si>
  <si>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</si>
  <si>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</si>
  <si>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</si>
  <si>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</si>
  <si>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</si>
  <si>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</si>
  <si>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</si>
  <si>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</si>
  <si>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</si>
  <si>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</si>
  <si>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</si>
  <si>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</si>
  <si>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</si>
  <si>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</si>
  <si>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</si>
  <si>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</si>
  <si>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</si>
  <si>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</si>
  <si>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</si>
  <si>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</si>
  <si>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</si>
  <si>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</si>
  <si>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</si>
  <si>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</si>
  <si>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</si>
  <si>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</si>
  <si>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</si>
  <si>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</si>
  <si>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</si>
  <si>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</si>
  <si>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</si>
  <si>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</si>
  <si>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</si>
  <si>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</si>
  <si>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</si>
  <si>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</si>
  <si>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</si>
  <si>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</si>
  <si>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</si>
  <si>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</si>
  <si>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</si>
  <si>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</si>
  <si>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</si>
  <si>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</si>
  <si>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</si>
  <si>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</si>
  <si>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</si>
  <si>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</si>
  <si>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</si>
  <si>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</si>
  <si>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</si>
  <si>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</si>
  <si>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</si>
  <si>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</si>
  <si>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</si>
  <si>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</si>
  <si>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</si>
  <si>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</si>
  <si>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</si>
  <si>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</si>
  <si>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</si>
  <si>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</si>
  <si>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</si>
  <si>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</si>
  <si>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</si>
  <si>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</si>
  <si>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</si>
  <si>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</si>
  <si>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</si>
  <si>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</si>
  <si>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</si>
  <si>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</si>
  <si>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</si>
  <si>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</si>
  <si>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</si>
  <si>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</si>
  <si>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</si>
  <si>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</si>
  <si>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</si>
  <si>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</si>
  <si>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</si>
  <si>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</si>
  <si>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</si>
  <si>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</si>
  <si>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</si>
  <si>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</si>
  <si>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</si>
  <si>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</si>
  <si>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</si>
  <si>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</si>
  <si>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</si>
  <si>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</si>
  <si>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</si>
  <si>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</si>
  <si>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</si>
  <si>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</si>
  <si>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</si>
  <si>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</si>
  <si>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</si>
  <si>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</si>
  <si>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</si>
  <si>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</si>
  <si>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</si>
  <si>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</si>
  <si>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</si>
  <si>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</si>
  <si>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</si>
  <si>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</si>
  <si>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</si>
  <si>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</si>
  <si>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</si>
  <si>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</si>
  <si>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</si>
  <si>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</si>
  <si>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</si>
  <si>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</si>
  <si>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</si>
  <si>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</si>
  <si>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</si>
  <si>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</si>
  <si>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</si>
  <si>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</si>
  <si>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</si>
  <si>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</si>
  <si>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</si>
  <si>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</si>
  <si>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</si>
  <si>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</si>
  <si>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</si>
  <si>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</si>
  <si>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</si>
  <si>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</si>
  <si>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</si>
  <si>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</si>
  <si>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</si>
  <si>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</si>
  <si>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</si>
  <si>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</si>
  <si>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</si>
  <si>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</si>
  <si>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</si>
  <si>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</si>
  <si>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</si>
  <si>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</si>
  <si>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</si>
  <si>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</si>
  <si>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</si>
  <si>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</si>
  <si>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</si>
  <si>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</si>
  <si>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</si>
  <si>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</si>
  <si>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</si>
  <si>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</si>
  <si>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</si>
  <si>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</si>
  <si>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</si>
  <si>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</si>
  <si>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</si>
  <si>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</si>
  <si>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</si>
  <si>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</si>
  <si>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</si>
  <si>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</si>
  <si>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</si>
  <si>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</si>
  <si>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</si>
  <si>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</si>
  <si>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</si>
  <si>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</si>
  <si>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</si>
  <si>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</si>
  <si>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</si>
  <si>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</si>
  <si>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</si>
  <si>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</si>
  <si>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</si>
  <si>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</si>
  <si>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</si>
  <si>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</si>
  <si>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</si>
  <si>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</si>
  <si>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</si>
  <si>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</si>
  <si>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</si>
  <si>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</si>
  <si>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</si>
  <si>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</si>
  <si>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</si>
  <si>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</si>
  <si>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</si>
  <si>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</si>
  <si>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</si>
  <si>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</si>
  <si>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</si>
  <si>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</si>
  <si>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</si>
  <si>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</si>
  <si>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</si>
  <si>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</si>
  <si>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</si>
  <si>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</si>
  <si>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</si>
  <si>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</si>
  <si>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</si>
  <si>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</si>
  <si>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</si>
  <si>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</si>
  <si>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</si>
  <si>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</si>
  <si>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</si>
  <si>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</si>
  <si>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</si>
  <si>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</si>
  <si>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</si>
  <si>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</si>
  <si>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</si>
  <si>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</si>
  <si>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</si>
  <si>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</si>
  <si>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</si>
  <si>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</si>
  <si>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</si>
  <si>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</si>
  <si>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</si>
  <si>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</si>
  <si>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</si>
  <si>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</si>
  <si>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</si>
  <si>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</si>
  <si>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</si>
  <si>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</si>
  <si>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</si>
  <si>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</si>
  <si>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</si>
  <si>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</si>
  <si>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</si>
  <si>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</si>
  <si>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</si>
  <si>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</si>
  <si>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</si>
  <si>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</si>
  <si>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</si>
  <si>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</si>
  <si>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</si>
  <si>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</si>
  <si>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</si>
  <si>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</si>
  <si>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</si>
  <si>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</si>
  <si>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</si>
  <si>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</si>
  <si>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</si>
  <si>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</si>
  <si>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</si>
  <si>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</si>
  <si>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</si>
  <si>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</si>
  <si>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</si>
  <si>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</si>
  <si>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</si>
  <si>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</si>
  <si>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</si>
  <si>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</si>
  <si>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</si>
  <si>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</si>
  <si>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</si>
  <si>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</si>
  <si>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</si>
  <si>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</si>
  <si>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</si>
  <si>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</si>
  <si>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</si>
  <si>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</si>
  <si>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</si>
  <si>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</si>
  <si>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</si>
  <si>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</si>
  <si>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</si>
  <si>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</si>
  <si>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</si>
  <si>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</si>
  <si>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</si>
  <si>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</si>
  <si>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</si>
  <si>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</si>
  <si>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</si>
  <si>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</si>
  <si>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</si>
  <si>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</si>
  <si>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</si>
  <si>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</si>
  <si>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</si>
  <si>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</si>
  <si>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</si>
  <si>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</si>
  <si>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</si>
  <si>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</si>
  <si>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</si>
  <si>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</si>
  <si>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</si>
  <si>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</si>
  <si>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</si>
  <si>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</si>
  <si>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</si>
  <si>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</si>
  <si>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</si>
  <si>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</si>
  <si>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</si>
  <si>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</si>
  <si>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</si>
  <si>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</si>
  <si>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</si>
  <si>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</si>
  <si>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</si>
  <si>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</si>
  <si>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</si>
  <si>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</si>
  <si>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</si>
  <si>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</si>
  <si>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</si>
  <si>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</si>
  <si>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</si>
  <si>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</si>
  <si>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</si>
  <si>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</si>
  <si>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</si>
  <si>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</si>
  <si>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</si>
  <si>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</si>
  <si>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</si>
  <si>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</si>
  <si>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</si>
  <si>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</si>
  <si>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</si>
  <si>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</si>
  <si>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</si>
  <si>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</si>
  <si>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</si>
  <si>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</si>
  <si>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</si>
  <si>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</si>
  <si>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</si>
  <si>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</si>
  <si>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</si>
  <si>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</si>
  <si>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</si>
  <si>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</si>
  <si>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</si>
  <si>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</si>
  <si>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</si>
  <si>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</si>
  <si>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</si>
  <si>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</si>
  <si>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</si>
  <si>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</si>
  <si>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</si>
  <si>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</si>
  <si>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</si>
  <si>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</si>
  <si>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</si>
  <si>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</si>
  <si>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</si>
  <si>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</si>
  <si>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</si>
  <si>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</si>
  <si>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</si>
  <si>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</si>
  <si>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</si>
  <si>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</si>
  <si>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</si>
  <si>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</si>
  <si>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</si>
  <si>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</si>
  <si>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</si>
  <si>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</si>
  <si>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</si>
  <si>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</si>
  <si>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</si>
  <si>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</si>
  <si>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</si>
  <si>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</si>
  <si>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</si>
  <si>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</si>
  <si>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</si>
  <si>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</si>
  <si>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</si>
  <si>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</si>
  <si>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</si>
  <si>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</si>
  <si>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</si>
  <si>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</si>
  <si>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</si>
  <si>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</si>
  <si>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</si>
  <si>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</si>
  <si>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</si>
  <si>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</si>
  <si>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</si>
  <si>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</si>
  <si>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</si>
  <si>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</si>
  <si>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</si>
  <si>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</si>
  <si>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</si>
  <si>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</si>
  <si>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</si>
  <si>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</si>
  <si>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</si>
  <si>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</si>
  <si>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</si>
  <si>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</si>
  <si>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</si>
  <si>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</si>
  <si>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</si>
  <si>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</si>
  <si>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</si>
  <si>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</si>
  <si>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</si>
  <si>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</si>
  <si>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</si>
  <si>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</si>
  <si>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</si>
  <si>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</si>
  <si>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</si>
  <si>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</si>
  <si>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</si>
  <si>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</si>
  <si>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</si>
  <si>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</si>
  <si>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</si>
  <si>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</si>
  <si>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</si>
  <si>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</si>
  <si>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</si>
  <si>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</si>
  <si>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</si>
  <si>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</si>
  <si>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</si>
  <si>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</si>
  <si>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</si>
  <si>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</si>
  <si>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</si>
  <si>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</si>
  <si>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</si>
  <si>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</si>
  <si>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</si>
  <si>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</si>
  <si>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</si>
  <si>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</si>
  <si>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</si>
  <si>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</si>
  <si>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</si>
  <si>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</si>
  <si>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</si>
  <si>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</si>
  <si>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</si>
  <si>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</si>
  <si>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</si>
  <si>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</si>
  <si>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</si>
  <si>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</si>
  <si>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</si>
  <si>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</si>
  <si>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</si>
  <si>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</si>
  <si>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</si>
  <si>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</si>
  <si>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</si>
  <si>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</si>
  <si>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</si>
  <si>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</si>
  <si>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</si>
  <si>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</si>
  <si>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</si>
  <si>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</si>
  <si>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</si>
  <si>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</si>
  <si>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</si>
  <si>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</si>
  <si>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</si>
  <si>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</si>
  <si>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</si>
  <si>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</si>
  <si>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</si>
  <si>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</si>
  <si>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</si>
  <si>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</si>
  <si>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</si>
  <si>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</si>
  <si>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</si>
  <si>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</si>
  <si>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</si>
  <si>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</si>
  <si>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</si>
  <si>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</si>
  <si>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</si>
  <si>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</si>
  <si>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</si>
  <si>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</si>
  <si>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</si>
  <si>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</si>
  <si>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</si>
  <si>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</si>
  <si>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</si>
  <si>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</si>
  <si>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</si>
  <si>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</si>
  <si>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</si>
  <si>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</si>
  <si>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</si>
  <si>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</si>
  <si>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</si>
  <si>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</si>
  <si>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</si>
  <si>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</si>
  <si>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</si>
  <si>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</si>
  <si>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</si>
  <si>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</si>
  <si>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</si>
  <si>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</si>
  <si>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</si>
  <si>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</si>
  <si>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</si>
  <si>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</si>
  <si>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</si>
  <si>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</si>
  <si>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</si>
  <si>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</si>
  <si>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</si>
  <si>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</si>
  <si>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</si>
  <si>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</si>
  <si>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</si>
  <si>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</si>
  <si>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</si>
  <si>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</si>
  <si>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</si>
  <si>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</si>
  <si>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</si>
  <si>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</si>
  <si>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</si>
  <si>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</si>
  <si>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</si>
  <si>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</si>
  <si>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</si>
  <si>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</si>
  <si>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</si>
  <si>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</si>
  <si>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</si>
  <si>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</si>
  <si>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</si>
  <si>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</si>
  <si>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</si>
  <si>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</si>
  <si>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</si>
  <si>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</si>
  <si>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</si>
  <si>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</si>
  <si>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</si>
  <si>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</si>
  <si>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</si>
  <si>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</si>
  <si>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</si>
  <si>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</si>
  <si>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</si>
  <si>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</si>
  <si>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</si>
  <si>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</si>
  <si>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</si>
  <si>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</si>
  <si>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</si>
  <si>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</si>
  <si>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</si>
  <si>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</si>
  <si>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</si>
  <si>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</si>
  <si>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</si>
  <si>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</si>
  <si>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</si>
  <si>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</si>
  <si>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</si>
  <si>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</si>
  <si>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</si>
  <si>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</si>
  <si>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</si>
  <si>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</si>
  <si>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</si>
  <si>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</si>
  <si>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</si>
  <si>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</si>
  <si>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</si>
  <si>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</si>
  <si>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</si>
  <si>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</si>
  <si>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</si>
  <si>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</si>
  <si>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</si>
  <si>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</si>
  <si>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</si>
  <si>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</si>
  <si>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</si>
  <si>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</si>
  <si>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</si>
  <si>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</si>
  <si>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</si>
  <si>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</si>
  <si>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</si>
  <si>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</si>
  <si>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</si>
  <si>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</si>
  <si>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</si>
  <si>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</si>
  <si>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</si>
  <si>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</si>
  <si>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</si>
  <si>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</si>
  <si>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</si>
  <si>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</si>
  <si>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</si>
  <si>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</si>
  <si>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</si>
  <si>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</si>
  <si>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</si>
  <si>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</si>
  <si>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</si>
  <si>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</si>
  <si>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</si>
  <si>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</si>
  <si>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</si>
  <si>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</si>
  <si>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</si>
  <si>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</si>
  <si>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</si>
  <si>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</si>
  <si>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</si>
  <si>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</si>
  <si>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</si>
  <si>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</si>
  <si>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</si>
  <si>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</si>
  <si>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</si>
  <si>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</si>
  <si>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</si>
  <si>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</si>
  <si>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</si>
  <si>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</si>
  <si>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</si>
  <si>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</si>
  <si>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</si>
  <si>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</si>
  <si>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</si>
  <si>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</si>
  <si>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</si>
  <si>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</si>
  <si>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</si>
  <si>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</si>
  <si>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</si>
  <si>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</si>
  <si>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</si>
  <si>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</si>
  <si>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</si>
  <si>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</si>
  <si>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</si>
  <si>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</si>
  <si>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</si>
  <si>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</si>
  <si>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</si>
  <si>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</si>
  <si>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</si>
  <si>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</si>
  <si>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</si>
  <si>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</si>
  <si>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</si>
  <si>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</si>
  <si>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</si>
  <si>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</si>
  <si>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</si>
  <si>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</si>
  <si>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</si>
  <si>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</si>
  <si>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</si>
  <si>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</si>
  <si>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</si>
  <si>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</si>
  <si>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</si>
  <si>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</si>
  <si>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</si>
  <si>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</si>
  <si>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</si>
  <si>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</si>
  <si>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</si>
  <si>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</si>
  <si>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</si>
  <si>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</si>
  <si>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</si>
  <si>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</si>
  <si>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</si>
  <si>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</si>
  <si>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</si>
  <si>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</si>
  <si>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</si>
  <si>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</si>
  <si>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</si>
  <si>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</si>
  <si>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</si>
  <si>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</si>
  <si>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</si>
  <si>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</si>
  <si>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</si>
  <si>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</si>
  <si>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</si>
  <si>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</si>
  <si>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</si>
  <si>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</si>
  <si>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</si>
  <si>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</si>
  <si>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</si>
  <si>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</si>
  <si>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</si>
  <si>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</si>
  <si>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</si>
  <si>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</si>
  <si>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</si>
  <si>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</si>
  <si>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</si>
  <si>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</si>
  <si>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</si>
  <si>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</si>
  <si>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</si>
  <si>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</si>
  <si>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</si>
  <si>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</si>
  <si>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</si>
  <si>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</si>
  <si>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</si>
  <si>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</si>
  <si>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</si>
  <si>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</si>
  <si>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</si>
  <si>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</si>
  <si>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</si>
  <si>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</si>
  <si>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</si>
  <si>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</si>
  <si>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</si>
  <si>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</si>
  <si>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</si>
  <si>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</si>
  <si>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</si>
  <si>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</si>
  <si>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</si>
  <si>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</si>
  <si>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</si>
  <si>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</si>
  <si>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</si>
  <si>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</si>
  <si>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</si>
  <si>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</si>
  <si>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</si>
  <si>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</si>
  <si>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</si>
  <si>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</si>
  <si>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</si>
  <si>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</si>
  <si>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</si>
  <si>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</si>
  <si>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</si>
  <si>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</si>
  <si>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</si>
  <si>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</si>
  <si>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</si>
  <si>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</si>
  <si>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</si>
  <si>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</si>
  <si>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</si>
  <si>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</si>
  <si>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</si>
  <si>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</si>
  <si>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</si>
  <si>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</si>
  <si>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</si>
  <si>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</si>
  <si>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</si>
  <si>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</si>
  <si>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</si>
  <si>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</si>
  <si>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</si>
  <si>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</si>
  <si>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</si>
  <si>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</si>
  <si>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</si>
  <si>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</si>
  <si>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</si>
  <si>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</si>
  <si>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</si>
  <si>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</si>
  <si>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</si>
  <si>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</si>
  <si>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</si>
  <si>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</si>
  <si>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</si>
  <si>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</si>
  <si>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</si>
  <si>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</si>
  <si>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</si>
  <si>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</si>
  <si>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</si>
  <si>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</si>
  <si>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</si>
  <si>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</si>
  <si>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</si>
  <si>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</si>
  <si>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</si>
  <si>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</si>
  <si>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</si>
  <si>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</si>
  <si>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</si>
  <si>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</si>
  <si>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</si>
  <si>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</si>
  <si>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</si>
  <si>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</si>
  <si>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</si>
  <si>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</si>
  <si>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</si>
  <si>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</si>
  <si>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</si>
  <si>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</si>
  <si>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</si>
  <si>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</si>
  <si>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</si>
  <si>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</si>
  <si>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</si>
  <si>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</si>
  <si>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</si>
  <si>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</si>
  <si>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</si>
  <si>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</si>
  <si>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</si>
  <si>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</si>
  <si>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</si>
  <si>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</si>
  <si>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</si>
  <si>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</si>
  <si>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</si>
  <si>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</si>
  <si>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</si>
  <si>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</si>
  <si>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</si>
  <si>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</si>
  <si>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</si>
  <si>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</si>
  <si>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</si>
  <si>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</si>
  <si>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</si>
  <si>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</si>
  <si>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</si>
  <si>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</si>
  <si>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</si>
  <si>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</si>
  <si>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</si>
  <si>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</si>
  <si>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</si>
  <si>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</si>
  <si>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</si>
  <si>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</si>
  <si>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</si>
  <si>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</si>
  <si>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</si>
  <si>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</si>
  <si>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</si>
  <si>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</si>
  <si>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</si>
  <si>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</si>
  <si>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</si>
  <si>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</si>
  <si>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</si>
  <si>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</si>
  <si>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</si>
  <si>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</si>
  <si>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</si>
  <si>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</si>
  <si>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</si>
  <si>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</si>
  <si>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</si>
  <si>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</si>
  <si>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</si>
  <si>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</si>
  <si>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</si>
  <si>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</si>
  <si>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</si>
  <si>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</si>
  <si>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</si>
  <si>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</si>
  <si>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</si>
  <si>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</si>
  <si>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</si>
  <si>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</si>
  <si>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</si>
  <si>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</si>
  <si>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</si>
  <si>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</si>
  <si>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</si>
  <si>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</si>
  <si>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</si>
  <si>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</si>
  <si>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</si>
  <si>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</si>
  <si>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</si>
  <si>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</si>
  <si>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</si>
  <si>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</si>
  <si>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</si>
  <si>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</si>
  <si>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</si>
  <si>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</si>
  <si>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</si>
  <si>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</si>
  <si>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</si>
  <si>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</si>
  <si>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</si>
  <si>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</si>
  <si>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</si>
  <si>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</si>
  <si>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</si>
  <si>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</si>
  <si>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</si>
  <si>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</si>
  <si>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</si>
  <si>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</si>
  <si>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</si>
  <si>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</si>
  <si>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</si>
  <si>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</si>
  <si>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</si>
  <si>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</si>
  <si>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</si>
  <si>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</si>
  <si>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</si>
  <si>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</si>
  <si>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</si>
  <si>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</si>
  <si>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</si>
  <si>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</si>
  <si>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</si>
  <si>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</si>
  <si>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</si>
  <si>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</si>
  <si>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</si>
  <si>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</si>
  <si>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</si>
  <si>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</si>
  <si>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</si>
  <si>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</si>
  <si>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</si>
  <si>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</si>
  <si>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</si>
  <si>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</si>
  <si>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</si>
  <si>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</si>
  <si>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</si>
  <si>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</si>
  <si>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</si>
  <si>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</si>
  <si>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</si>
  <si>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</si>
  <si>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</si>
  <si>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</si>
  <si>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</si>
  <si>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</si>
  <si>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</si>
  <si>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</si>
  <si>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</si>
  <si>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</si>
  <si>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</si>
  <si>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</si>
  <si>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</si>
  <si>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</si>
  <si>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</si>
  <si>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</si>
  <si>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</si>
  <si>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</si>
  <si>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</si>
  <si>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</si>
  <si>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</si>
  <si>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</si>
  <si>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</si>
  <si>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</si>
  <si>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</si>
  <si>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</si>
  <si>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</si>
  <si>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</si>
  <si>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</si>
  <si>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</si>
  <si>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</si>
  <si>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</si>
  <si>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</si>
  <si>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</si>
  <si>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</si>
  <si>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</si>
  <si>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</si>
  <si>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</si>
  <si>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</si>
  <si>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</si>
  <si>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</si>
  <si>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</si>
  <si>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</si>
  <si>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</si>
  <si>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</si>
  <si>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</si>
  <si>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</si>
  <si>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</si>
  <si>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</si>
  <si>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</si>
  <si>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</si>
  <si>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</si>
  <si>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</si>
  <si>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</si>
  <si>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</si>
  <si>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</si>
  <si>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</si>
  <si>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</si>
  <si>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</si>
  <si>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</si>
  <si>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</si>
  <si>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</si>
  <si>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</si>
  <si>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</si>
  <si>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</si>
  <si>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</si>
  <si>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</si>
  <si>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</si>
  <si>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</si>
  <si>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</si>
  <si>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</si>
  <si>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</si>
  <si>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</si>
  <si>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</si>
  <si>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</si>
  <si>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</si>
  <si>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</si>
  <si>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</si>
  <si>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</si>
  <si>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</si>
  <si>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</si>
  <si>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</si>
  <si>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</si>
  <si>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</si>
  <si>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</si>
  <si>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</si>
  <si>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</si>
  <si>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</si>
  <si>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</si>
  <si>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</si>
  <si>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</si>
  <si>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</si>
  <si>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</si>
  <si>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</si>
  <si>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</si>
  <si>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</si>
  <si>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</si>
  <si>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</si>
  <si>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</si>
  <si>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</si>
  <si>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</si>
  <si>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</si>
  <si>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</si>
  <si>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</si>
  <si>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</si>
  <si>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</si>
  <si>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</si>
  <si>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</si>
  <si>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</si>
  <si>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</si>
  <si>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</si>
  <si>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</si>
  <si>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</si>
  <si>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</si>
  <si>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</si>
  <si>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</si>
  <si>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</si>
  <si>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</si>
  <si>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</si>
  <si>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</si>
  <si>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</si>
  <si>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</si>
  <si>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</si>
  <si>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</si>
  <si>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</si>
  <si>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</si>
  <si>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</si>
  <si>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</si>
  <si>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</si>
  <si>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</si>
  <si>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</si>
  <si>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</si>
  <si>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</si>
  <si>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</si>
  <si>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</si>
  <si>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</si>
  <si>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</si>
  <si>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</si>
  <si>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</si>
  <si>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</si>
  <si>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</si>
  <si>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</si>
  <si>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</si>
  <si>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</si>
  <si>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</si>
  <si>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</si>
  <si>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</si>
  <si>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</si>
  <si>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</si>
  <si>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</si>
  <si>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</si>
  <si>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</si>
  <si>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</si>
  <si>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</si>
  <si>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</si>
  <si>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</si>
  <si>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</si>
  <si>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</si>
  <si>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</si>
  <si>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</si>
  <si>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</si>
  <si>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</si>
  <si>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</si>
  <si>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</si>
  <si>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</si>
  <si>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</si>
  <si>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</si>
  <si>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</si>
  <si>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</si>
  <si>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</si>
  <si>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</si>
  <si>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</si>
  <si>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</si>
  <si>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</si>
  <si>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</si>
  <si>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</si>
  <si>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</si>
  <si>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</si>
  <si>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</si>
  <si>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</si>
  <si>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</si>
  <si>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</si>
  <si>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</si>
  <si>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</si>
  <si>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</si>
  <si>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</si>
  <si>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</si>
  <si>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</si>
  <si>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</si>
  <si>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</si>
  <si>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</si>
  <si>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</si>
  <si>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</si>
  <si>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</si>
  <si>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</si>
  <si>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</si>
  <si>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</si>
  <si>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</si>
  <si>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</si>
  <si>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</si>
  <si>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</si>
  <si>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</si>
  <si>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</si>
  <si>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</si>
  <si>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</si>
  <si>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</si>
  <si>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</si>
  <si>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</si>
  <si>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</si>
  <si>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</si>
  <si>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</si>
  <si>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</si>
  <si>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</si>
  <si>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</si>
  <si>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</si>
  <si>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</si>
  <si>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</si>
  <si>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</si>
  <si>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</si>
  <si>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</si>
  <si>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</si>
  <si>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</si>
  <si>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</si>
  <si>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</si>
  <si>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</si>
  <si>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</si>
  <si>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</si>
  <si>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</si>
  <si>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</si>
  <si>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</si>
  <si>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</si>
  <si>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</si>
  <si>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</si>
  <si>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</si>
  <si>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</si>
  <si>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</si>
  <si>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</si>
  <si>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</si>
  <si>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</si>
  <si>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</si>
  <si>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</si>
  <si>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</si>
  <si>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</si>
  <si>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</si>
  <si>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</si>
  <si>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</si>
  <si>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</si>
  <si>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</si>
  <si>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</si>
  <si>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</si>
  <si>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</si>
  <si>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</si>
  <si>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</si>
  <si>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</si>
  <si>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</si>
  <si>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</si>
  <si>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</si>
  <si>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</si>
  <si>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</si>
  <si>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</si>
  <si>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</si>
  <si>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</si>
  <si>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</si>
  <si>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</si>
  <si>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</si>
  <si>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</si>
  <si>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</si>
  <si>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</si>
  <si>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</si>
  <si>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</si>
  <si>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</si>
  <si>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</si>
  <si>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</si>
  <si>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</si>
  <si>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</si>
  <si>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</si>
  <si>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</si>
  <si>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</si>
  <si>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</si>
  <si>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</si>
  <si>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</si>
  <si>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</si>
  <si>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</si>
  <si>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</si>
  <si>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</si>
  <si>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</si>
  <si>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</si>
  <si>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</si>
  <si>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</si>
  <si>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</si>
  <si>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</si>
  <si>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</si>
  <si>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</si>
  <si>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</si>
  <si>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</si>
  <si>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</si>
  <si>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</si>
  <si>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</si>
  <si>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</si>
  <si>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</si>
  <si>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</si>
  <si>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</si>
  <si>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</si>
  <si>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</si>
  <si>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</si>
  <si>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</si>
  <si>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</si>
  <si>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</si>
  <si>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</si>
  <si>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</si>
  <si>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</si>
  <si>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</si>
  <si>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</si>
  <si>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</si>
  <si>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</si>
  <si>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</si>
  <si>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</si>
  <si>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</si>
  <si>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</si>
  <si>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</si>
  <si>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</si>
  <si>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</si>
  <si>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</si>
  <si>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</si>
  <si>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</si>
  <si>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</si>
  <si>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</si>
  <si>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</si>
  <si>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</si>
  <si>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</si>
  <si>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</si>
  <si>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</si>
  <si>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</si>
  <si>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</si>
  <si>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</si>
  <si>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</si>
  <si>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</si>
  <si>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</si>
  <si>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</si>
  <si>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</si>
  <si>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</si>
  <si>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</si>
  <si>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</si>
  <si>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</si>
  <si>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</si>
  <si>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</si>
  <si>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</si>
  <si>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</si>
  <si>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</si>
  <si>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</si>
  <si>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</si>
  <si>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</si>
  <si>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</si>
  <si>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</si>
  <si>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</si>
  <si>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</si>
  <si>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</si>
  <si>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</si>
  <si>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</si>
  <si>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</si>
  <si>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</si>
  <si>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</si>
  <si>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</si>
  <si>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</si>
  <si>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</si>
  <si>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</si>
  <si>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</si>
  <si>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</si>
  <si>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</si>
  <si>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</si>
  <si>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</si>
  <si>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</si>
  <si>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</si>
  <si>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</si>
  <si>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</si>
  <si>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</si>
  <si>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</si>
  <si>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</si>
  <si>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</si>
  <si>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</si>
  <si>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</si>
  <si>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</si>
  <si>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</si>
  <si>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</si>
  <si>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</si>
  <si>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</si>
  <si>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</si>
  <si>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</si>
  <si>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</si>
  <si>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</si>
  <si>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</si>
  <si>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</si>
  <si>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</si>
  <si>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</si>
  <si>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</si>
  <si>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</si>
  <si>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</si>
  <si>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</si>
  <si>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</si>
  <si>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</si>
  <si>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</si>
  <si>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</si>
  <si>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</si>
  <si>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</si>
  <si>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</si>
  <si>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</si>
  <si>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</si>
  <si>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</si>
  <si>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</si>
  <si>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</si>
  <si>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</si>
  <si>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</si>
  <si>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</si>
  <si>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</si>
  <si>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</si>
  <si>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</si>
  <si>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</si>
  <si>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</si>
  <si>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</si>
  <si>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</si>
  <si>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</si>
  <si>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</si>
  <si>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</si>
  <si>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</si>
  <si>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</si>
  <si>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</si>
  <si>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</si>
  <si>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</si>
  <si>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</si>
  <si>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</si>
  <si>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</si>
  <si>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</si>
  <si>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</si>
  <si>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</si>
  <si>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</si>
  <si>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</si>
  <si>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</si>
  <si>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</si>
  <si>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</si>
  <si>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</si>
  <si>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</si>
  <si>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</si>
  <si>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</si>
  <si>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</si>
  <si>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</si>
  <si>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</si>
  <si>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</si>
  <si>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</si>
  <si>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</si>
  <si>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</si>
  <si>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</si>
  <si>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</si>
  <si>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</si>
  <si>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</si>
  <si>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</si>
  <si>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</si>
  <si>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</si>
  <si>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</si>
  <si>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</si>
  <si>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</si>
  <si>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</si>
  <si>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</si>
  <si>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</si>
  <si>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</si>
  <si>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</si>
  <si>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</si>
  <si>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</si>
  <si>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</si>
  <si>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</si>
  <si>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</si>
  <si>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</si>
  <si>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</si>
  <si>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</si>
  <si>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</si>
  <si>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</si>
  <si>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</si>
  <si>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</si>
  <si>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</si>
  <si>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</si>
  <si>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</si>
  <si>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</si>
  <si>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</si>
  <si>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</si>
  <si>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</si>
  <si>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</si>
  <si>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</si>
  <si>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</si>
  <si>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</si>
  <si>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</si>
  <si>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</si>
  <si>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</si>
  <si>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</si>
  <si>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</si>
  <si>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</si>
  <si>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</si>
  <si>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</si>
  <si>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</si>
  <si>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</si>
  <si>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</si>
  <si>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</si>
  <si>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</si>
  <si>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</si>
  <si>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</si>
  <si>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</si>
  <si>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</si>
  <si>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</si>
  <si>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</si>
  <si>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</si>
  <si>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</si>
  <si>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</si>
  <si>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</si>
  <si>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</si>
  <si>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</si>
  <si>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</si>
  <si>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</si>
  <si>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</si>
  <si>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</si>
  <si>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</si>
  <si>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</si>
  <si>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</si>
  <si>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</si>
  <si>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</si>
  <si>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</si>
  <si>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</si>
  <si>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</si>
  <si>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</si>
  <si>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</si>
  <si>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</si>
  <si>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</si>
  <si>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</si>
  <si>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</si>
  <si>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</si>
  <si>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</si>
  <si>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</si>
  <si>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</si>
  <si>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</si>
  <si>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</si>
  <si>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</si>
  <si>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</si>
  <si>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</si>
  <si>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</si>
  <si>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</si>
  <si>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</si>
  <si>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</si>
  <si>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</si>
  <si>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</si>
  <si>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</si>
  <si>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</si>
  <si>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</si>
  <si>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</si>
  <si>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</si>
  <si>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</si>
  <si>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</si>
  <si>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</si>
  <si>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</si>
  <si>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</si>
  <si>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</si>
  <si>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</si>
  <si>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</si>
  <si>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</si>
  <si>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</si>
  <si>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</si>
  <si>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</si>
  <si>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</si>
  <si>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</si>
  <si>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</si>
  <si>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</si>
  <si>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</si>
  <si>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</si>
  <si>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</si>
  <si>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</si>
  <si>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</si>
  <si>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</si>
  <si>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</si>
  <si>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</si>
  <si>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</si>
  <si>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</si>
  <si>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</si>
  <si>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</si>
  <si>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</si>
  <si>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</si>
  <si>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</si>
  <si>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</si>
  <si>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</si>
  <si>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</si>
  <si>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</si>
  <si>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</si>
  <si>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</si>
  <si>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</si>
  <si>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</si>
  <si>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</si>
  <si>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</si>
  <si>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</si>
  <si>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</si>
  <si>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</si>
  <si>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</si>
  <si>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</si>
  <si>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</si>
  <si>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</si>
  <si>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</si>
  <si>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</si>
  <si>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</si>
  <si>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</si>
  <si>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</si>
  <si>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</si>
  <si>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</si>
  <si>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</si>
  <si>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</si>
  <si>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</si>
  <si>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</si>
  <si>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</si>
  <si>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</si>
  <si>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</si>
  <si>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</si>
  <si>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</si>
  <si>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</si>
  <si>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</si>
  <si>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</si>
  <si>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</si>
  <si>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</si>
  <si>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</si>
  <si>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</si>
  <si>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</si>
  <si>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</si>
  <si>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</si>
  <si>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</si>
  <si>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</si>
  <si>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</si>
  <si>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</si>
  <si>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</si>
  <si>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</si>
  <si>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</si>
  <si>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</si>
  <si>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</si>
  <si>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</si>
  <si>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</si>
  <si>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</si>
  <si>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</si>
  <si>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</si>
  <si>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</si>
  <si>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</si>
  <si>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</si>
  <si>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</si>
  <si>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</si>
  <si>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</si>
  <si>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</si>
  <si>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</si>
  <si>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</si>
  <si>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</si>
  <si>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</si>
  <si>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</si>
  <si>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</si>
  <si>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</si>
  <si>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</si>
  <si>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</si>
  <si>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</si>
  <si>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</si>
  <si>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</si>
  <si>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</si>
  <si>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</si>
  <si>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</si>
  <si>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</si>
  <si>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</si>
  <si>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</si>
  <si>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</si>
  <si>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</si>
  <si>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</si>
  <si>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</si>
  <si>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</si>
  <si>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</si>
  <si>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</si>
  <si>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</si>
  <si>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</si>
  <si>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</si>
  <si>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</si>
  <si>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</si>
  <si>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</si>
  <si>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</si>
  <si>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</si>
  <si>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</si>
  <si>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</si>
  <si>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</si>
  <si>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</si>
  <si>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</si>
  <si>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</si>
  <si>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</si>
  <si>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</si>
  <si>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</si>
  <si>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</si>
  <si>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</si>
  <si>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</si>
  <si>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</si>
  <si>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</si>
  <si>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</si>
  <si>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</si>
  <si>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</si>
  <si>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</si>
  <si>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</si>
  <si>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</si>
  <si>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</si>
  <si>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</si>
  <si>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</si>
  <si>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</si>
  <si>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</si>
  <si>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</si>
  <si>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</si>
  <si>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</si>
  <si>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</si>
  <si>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</si>
  <si>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</si>
  <si>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</si>
  <si>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</si>
  <si>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</si>
  <si>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</si>
  <si>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</si>
  <si>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</si>
  <si>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</si>
  <si>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</si>
  <si>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</si>
  <si>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</si>
  <si>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</si>
  <si>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</si>
  <si>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</si>
  <si>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</si>
  <si>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</si>
  <si>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</si>
  <si>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</si>
  <si>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</si>
  <si>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</si>
  <si>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</si>
  <si>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</si>
  <si>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</si>
  <si>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</si>
  <si>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</si>
  <si>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</si>
  <si>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</si>
  <si>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</si>
  <si>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</si>
  <si>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</si>
  <si>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</si>
  <si>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</si>
  <si>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</si>
  <si>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</si>
  <si>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</si>
  <si>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</si>
  <si>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</si>
  <si>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</si>
  <si>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</si>
  <si>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</si>
  <si>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</si>
  <si>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</si>
  <si>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</si>
  <si>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</si>
  <si>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</si>
  <si>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</si>
  <si>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</si>
  <si>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</si>
  <si>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</si>
  <si>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</si>
  <si>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</si>
  <si>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</si>
  <si>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</si>
  <si>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</si>
  <si>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</si>
  <si>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</si>
  <si>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</si>
  <si>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</si>
  <si>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</si>
  <si>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</si>
  <si>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</si>
  <si>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</si>
  <si>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</si>
  <si>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</si>
  <si>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</si>
  <si>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</si>
  <si>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</si>
  <si>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</si>
  <si>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</si>
  <si>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</si>
  <si>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</si>
  <si>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</si>
  <si>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</si>
  <si>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</si>
  <si>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</si>
  <si>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</si>
  <si>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</si>
  <si>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</si>
  <si>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</si>
  <si>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</si>
  <si>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</si>
  <si>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</si>
  <si>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</si>
  <si>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</si>
  <si>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</si>
  <si>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</si>
  <si>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</si>
  <si>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</si>
  <si>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</si>
  <si>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</si>
  <si>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</si>
  <si>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</si>
  <si>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</si>
  <si>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</si>
  <si>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</si>
  <si>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</si>
  <si>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</si>
  <si>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</si>
  <si>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</si>
  <si>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</si>
  <si>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</si>
  <si>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</si>
  <si>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</si>
  <si>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</si>
  <si>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</si>
  <si>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</si>
  <si>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</si>
  <si>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</si>
  <si>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</si>
  <si>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</si>
  <si>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</si>
  <si>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</si>
  <si>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</si>
  <si>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</si>
  <si>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</si>
  <si>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</si>
  <si>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</si>
  <si>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</si>
  <si>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</si>
  <si>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</si>
  <si>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</si>
  <si>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</si>
  <si>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</si>
  <si>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</si>
  <si>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</si>
  <si>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</si>
  <si>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</si>
  <si>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</si>
  <si>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</si>
  <si>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</si>
  <si>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</si>
  <si>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</si>
  <si>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</si>
  <si>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</si>
  <si>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</si>
  <si>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</si>
  <si>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</si>
  <si>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</si>
  <si>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</si>
  <si>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</si>
  <si>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</si>
  <si>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</si>
  <si>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</si>
  <si>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</si>
  <si>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</si>
  <si>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</si>
  <si>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</si>
  <si>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</si>
  <si>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</si>
  <si>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</si>
  <si>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</si>
  <si>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</si>
  <si>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</si>
  <si>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</si>
  <si>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</si>
  <si>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</si>
  <si>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</si>
  <si>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</si>
  <si>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</si>
  <si>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</si>
  <si>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</si>
  <si>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</si>
  <si>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</si>
  <si>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</si>
  <si>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</si>
  <si>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</si>
  <si>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</si>
  <si>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</si>
  <si>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</si>
  <si>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</si>
  <si>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</si>
  <si>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</si>
  <si>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</si>
  <si>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</si>
  <si>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</si>
  <si>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</si>
  <si>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</si>
  <si>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</si>
  <si>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</si>
  <si>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</si>
  <si>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</si>
  <si>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</si>
  <si>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</si>
  <si>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</si>
  <si>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</si>
  <si>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</si>
  <si>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</si>
  <si>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</si>
  <si>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</si>
  <si>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</si>
  <si>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</si>
  <si>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</si>
  <si>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</si>
  <si>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</si>
  <si>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</si>
  <si>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</si>
  <si>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</si>
  <si>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</si>
  <si>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</si>
  <si>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</si>
  <si>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</si>
  <si>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</si>
  <si>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</si>
  <si>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</si>
  <si>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</si>
  <si>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</si>
  <si>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</si>
  <si>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</si>
  <si>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</si>
  <si>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</si>
  <si>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</si>
  <si>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</si>
  <si>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</si>
  <si>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</si>
  <si>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</si>
  <si>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</si>
  <si>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</si>
  <si>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</si>
  <si>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</si>
  <si>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</si>
  <si>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</si>
  <si>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</si>
  <si>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</si>
  <si>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</si>
  <si>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</si>
  <si>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</si>
  <si>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</si>
  <si>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</si>
  <si>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</si>
  <si>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</si>
  <si>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</si>
  <si>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</si>
  <si>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</si>
  <si>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</si>
  <si>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</si>
  <si>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</si>
  <si>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</si>
  <si>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</si>
  <si>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</si>
  <si>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</si>
  <si>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</si>
  <si>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</si>
  <si>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</si>
  <si>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</si>
  <si>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</si>
  <si>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</si>
  <si>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</si>
  <si>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</si>
  <si>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</si>
  <si>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</si>
  <si>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</si>
  <si>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</si>
  <si>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</si>
  <si>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</si>
  <si>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</si>
  <si>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</si>
  <si>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</si>
  <si>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</si>
  <si>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</si>
  <si>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</si>
  <si>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</si>
  <si>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</si>
  <si>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</si>
  <si>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</si>
  <si>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</si>
  <si>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</si>
  <si>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</si>
  <si>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</si>
  <si>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</si>
  <si>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</si>
  <si>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</si>
  <si>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</si>
  <si>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</si>
  <si>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</si>
  <si>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</si>
  <si>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</si>
  <si>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</si>
  <si>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</si>
  <si>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</si>
  <si>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</si>
  <si>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</si>
  <si>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</si>
  <si>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</si>
  <si>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</si>
  <si>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</si>
  <si>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</si>
  <si>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</si>
  <si>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</si>
  <si>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</si>
  <si>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</si>
  <si>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</si>
  <si>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</si>
  <si>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</si>
  <si>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</si>
  <si>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</si>
  <si>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</si>
  <si>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</si>
  <si>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</si>
  <si>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</si>
  <si>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</si>
  <si>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</si>
  <si>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</si>
  <si>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</si>
  <si>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</si>
  <si>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</si>
  <si>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</si>
  <si>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</si>
  <si>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</si>
  <si>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</si>
  <si>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</si>
  <si>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</si>
  <si>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</si>
  <si>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</si>
  <si>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</si>
  <si>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</si>
  <si>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</si>
  <si>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</si>
  <si>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</si>
  <si>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</si>
  <si>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</si>
  <si>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</si>
  <si>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</si>
  <si>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</si>
  <si>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</si>
  <si>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</si>
  <si>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</si>
  <si>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</si>
  <si>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</si>
  <si>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</si>
  <si>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</si>
  <si>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</si>
  <si>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</si>
  <si>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</si>
  <si>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</si>
  <si>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</si>
  <si>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</si>
  <si>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</si>
  <si>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</si>
  <si>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</si>
  <si>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</si>
  <si>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</si>
  <si>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</si>
  <si>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</si>
  <si>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</si>
  <si>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</si>
  <si>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</si>
  <si>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</si>
  <si>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</si>
  <si>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</si>
  <si>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</si>
  <si>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</si>
  <si>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</si>
  <si>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</si>
  <si>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</si>
  <si>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</si>
  <si>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</si>
  <si>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</si>
  <si>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</si>
  <si>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</si>
  <si>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</si>
  <si>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</si>
  <si>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</si>
  <si>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</si>
  <si>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</si>
  <si>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</si>
  <si>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</si>
  <si>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</si>
  <si>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</si>
  <si>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</si>
  <si>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</si>
  <si>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</si>
  <si>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</si>
  <si>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</si>
  <si>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</si>
  <si>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</si>
  <si>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</si>
  <si>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</si>
  <si>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</si>
  <si>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</si>
  <si>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</si>
  <si>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</si>
  <si>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</si>
  <si>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</si>
  <si>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</si>
  <si>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</si>
  <si>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</si>
  <si>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</si>
  <si>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</si>
  <si>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</si>
  <si>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</si>
  <si>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</si>
  <si>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</si>
  <si>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</si>
  <si>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</si>
  <si>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</si>
  <si>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</si>
  <si>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</si>
  <si>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</si>
  <si>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</si>
  <si>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</si>
  <si>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</si>
  <si>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</si>
  <si>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</si>
  <si>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</si>
  <si>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</si>
  <si>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</si>
  <si>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</si>
  <si>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</si>
  <si>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</si>
  <si>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</si>
  <si>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</si>
  <si>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</si>
  <si>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</si>
  <si>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</si>
  <si>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</si>
  <si>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</si>
  <si>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</si>
  <si>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</si>
  <si>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</si>
  <si>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</si>
  <si>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</si>
  <si>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</si>
  <si>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</si>
  <si>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</si>
  <si>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</si>
  <si>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</si>
  <si>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</si>
  <si>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</si>
  <si>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</si>
  <si>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</si>
  <si>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</si>
  <si>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</si>
  <si>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</si>
  <si>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</si>
  <si>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</si>
  <si>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</si>
  <si>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</si>
  <si>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</si>
  <si>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</si>
  <si>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</si>
  <si>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</si>
  <si>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</si>
  <si>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</si>
  <si>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</si>
  <si>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</si>
  <si>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</si>
  <si>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</si>
  <si>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</si>
  <si>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</si>
  <si>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</si>
  <si>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</si>
  <si>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</si>
  <si>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</si>
  <si>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</si>
  <si>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</si>
  <si>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</si>
  <si>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</si>
  <si>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</si>
  <si>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</si>
  <si>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</si>
  <si>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</si>
  <si>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</si>
  <si>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</si>
  <si>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</si>
  <si>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</si>
  <si>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</si>
  <si>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</si>
  <si>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</si>
  <si>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</si>
  <si>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</si>
  <si>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</si>
  <si>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</si>
  <si>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</si>
  <si>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</si>
  <si>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</si>
  <si>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</si>
  <si>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</si>
  <si>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</si>
  <si>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</si>
  <si>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</si>
  <si>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</si>
  <si>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</si>
  <si>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</si>
  <si>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</si>
  <si>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</si>
  <si>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</si>
  <si>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</si>
  <si>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</si>
  <si>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</si>
  <si>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</si>
  <si>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</si>
  <si>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</si>
  <si>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</si>
  <si>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</si>
  <si>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</si>
  <si>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</si>
  <si>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</si>
  <si>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</si>
  <si>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</si>
  <si>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</si>
  <si>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</si>
  <si>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</si>
  <si>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</si>
  <si>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</si>
  <si>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</si>
  <si>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</si>
  <si>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</si>
  <si>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</si>
  <si>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</si>
  <si>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</si>
  <si>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</si>
  <si>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</si>
  <si>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</si>
  <si>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</si>
  <si>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</si>
  <si>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</si>
  <si>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</si>
  <si>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</si>
  <si>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</si>
  <si>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</si>
  <si>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</si>
  <si>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</si>
  <si>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</si>
  <si>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</si>
  <si>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</si>
  <si>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</si>
  <si>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</si>
  <si>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</si>
  <si>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</si>
  <si>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</si>
  <si>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</si>
  <si>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</si>
  <si>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</si>
  <si>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</si>
  <si>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</si>
  <si>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</si>
  <si>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</si>
  <si>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</si>
  <si>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</si>
  <si>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</si>
  <si>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</si>
  <si>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</si>
  <si>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</si>
  <si>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</si>
  <si>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</si>
  <si>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</si>
  <si>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</si>
  <si>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</si>
  <si>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</si>
  <si>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</si>
  <si>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</si>
  <si>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</si>
  <si>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</si>
  <si>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</si>
  <si>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</si>
  <si>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</si>
  <si>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</si>
  <si>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</si>
  <si>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</si>
  <si>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</si>
  <si>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</si>
  <si>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</si>
  <si>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</si>
  <si>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</si>
  <si>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</si>
  <si>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</si>
  <si>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</si>
  <si>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</si>
  <si>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</si>
  <si>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</si>
  <si>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</si>
  <si>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</si>
  <si>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</si>
  <si>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</si>
  <si>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</si>
  <si>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</si>
  <si>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</si>
  <si>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</si>
  <si>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</si>
  <si>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</si>
  <si>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</si>
  <si>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</si>
  <si>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</si>
  <si>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</si>
  <si>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</si>
  <si>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</si>
  <si>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</si>
  <si>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</si>
  <si>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</si>
  <si>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</si>
  <si>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</si>
  <si>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</si>
  <si>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</si>
  <si>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</si>
  <si>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</si>
  <si>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</si>
  <si>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</si>
  <si>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</si>
  <si>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</si>
  <si>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</si>
  <si>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</si>
  <si>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</si>
  <si>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</si>
  <si>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</si>
  <si>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</si>
  <si>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</si>
  <si>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</si>
  <si>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</si>
  <si>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</si>
  <si>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</si>
  <si>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</si>
  <si>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</si>
  <si>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</si>
  <si>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</si>
  <si>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</si>
  <si>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</si>
  <si>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</si>
  <si>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</si>
  <si>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</si>
  <si>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</si>
  <si>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</si>
  <si>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</si>
  <si>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</si>
  <si>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</si>
  <si>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</si>
  <si>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</si>
  <si>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</si>
  <si>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</si>
  <si>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</si>
  <si>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</si>
  <si>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</si>
  <si>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</si>
  <si>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</si>
  <si>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</si>
  <si>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</si>
  <si>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</si>
  <si>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</si>
  <si>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</si>
  <si>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</si>
  <si>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</si>
  <si>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</si>
  <si>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</si>
  <si>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</si>
  <si>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</si>
  <si>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</si>
  <si>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</si>
  <si>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</si>
  <si>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</si>
  <si>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</si>
  <si>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</si>
  <si>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</si>
  <si>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</si>
  <si>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</si>
  <si>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</si>
  <si>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</si>
  <si>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</si>
  <si>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</si>
  <si>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</si>
  <si>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</si>
  <si>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</si>
  <si>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</si>
  <si>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</si>
  <si>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</si>
  <si>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</si>
  <si>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</si>
  <si>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</si>
  <si>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</si>
  <si>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</si>
  <si>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</si>
  <si>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</si>
  <si>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</si>
  <si>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</si>
  <si>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</si>
  <si>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</si>
  <si>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</si>
  <si>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</si>
  <si>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</si>
  <si>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</si>
  <si>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</si>
  <si>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</si>
  <si>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</si>
  <si>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</si>
  <si>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</si>
  <si>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</si>
  <si>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</si>
  <si>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</si>
  <si>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</si>
  <si>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</si>
  <si>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</si>
  <si>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</si>
  <si>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</si>
  <si>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</si>
  <si>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</si>
  <si>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</si>
  <si>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</si>
  <si>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</si>
  <si>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</si>
  <si>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</si>
  <si>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</si>
  <si>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</si>
  <si>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</si>
  <si>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</si>
  <si>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</si>
  <si>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</si>
  <si>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</si>
  <si>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</si>
  <si>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</si>
  <si>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</si>
  <si>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</si>
  <si>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</si>
  <si>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</si>
  <si>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</si>
  <si>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</si>
  <si>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</si>
  <si>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</si>
  <si>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</si>
  <si>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</si>
  <si>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</si>
  <si>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</si>
  <si>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</si>
  <si>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</si>
  <si>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</si>
  <si>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</si>
  <si>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</si>
  <si>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</si>
  <si>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</si>
  <si>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</si>
  <si>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</si>
  <si>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</si>
  <si>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</si>
  <si>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</si>
  <si>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</si>
  <si>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</si>
  <si>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</si>
  <si>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</si>
  <si>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</si>
  <si>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</si>
  <si>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</si>
  <si>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</si>
  <si>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</si>
  <si>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</si>
  <si>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</si>
  <si>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</si>
  <si>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</si>
  <si>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</si>
  <si>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</si>
  <si>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</si>
  <si>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</si>
  <si>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</si>
  <si>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</si>
  <si>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</si>
  <si>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</si>
  <si>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</si>
  <si>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</si>
  <si>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</si>
  <si>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</si>
  <si>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</si>
  <si>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</si>
  <si>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</si>
  <si>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</si>
  <si>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</si>
  <si>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</si>
  <si>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</si>
  <si>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</si>
  <si>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</si>
  <si>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</si>
  <si>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</si>
  <si>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</si>
  <si>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</si>
  <si>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</si>
  <si>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</si>
  <si>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</si>
  <si>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</si>
  <si>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</si>
  <si>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</si>
  <si>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</si>
  <si>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</si>
  <si>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</si>
  <si>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</si>
  <si>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</si>
  <si>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</si>
  <si>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</si>
  <si>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</si>
  <si>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</si>
  <si>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</si>
  <si>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</si>
  <si>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</si>
  <si>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</si>
  <si>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</si>
  <si>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</si>
  <si>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</si>
  <si>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</si>
  <si>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</si>
  <si>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</si>
  <si>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</si>
  <si>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</si>
  <si>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</si>
  <si>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</si>
  <si>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</si>
  <si>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</si>
  <si>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</si>
  <si>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</si>
  <si>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</si>
  <si>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</si>
  <si>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</si>
  <si>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</si>
  <si>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</si>
  <si>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</si>
  <si>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</si>
  <si>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</si>
  <si>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</si>
  <si>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</si>
  <si>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</si>
  <si>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</si>
  <si>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</si>
  <si>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</si>
  <si>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</si>
  <si>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</si>
  <si>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</si>
  <si>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</si>
  <si>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</si>
  <si>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</si>
  <si>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</si>
  <si>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</si>
  <si>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</si>
  <si>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</si>
  <si>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</si>
  <si>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</si>
  <si>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</si>
  <si>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</si>
  <si>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</si>
  <si>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</si>
  <si>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</si>
  <si>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</si>
  <si>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</si>
  <si>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</si>
  <si>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</si>
  <si>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</si>
  <si>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</si>
  <si>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</si>
  <si>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</si>
  <si>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</si>
  <si>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</si>
  <si>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</si>
  <si>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</si>
  <si>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</si>
  <si>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</si>
  <si>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</si>
  <si>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</si>
  <si>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</si>
  <si>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</si>
  <si>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</si>
  <si>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</si>
  <si>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</si>
  <si>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</si>
  <si>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</si>
  <si>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</si>
  <si>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</si>
  <si>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</si>
  <si>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</si>
  <si>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</si>
  <si>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</si>
  <si>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</si>
  <si>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</si>
  <si>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</si>
  <si>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</si>
  <si>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</si>
  <si>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</si>
  <si>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</si>
  <si>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</si>
  <si>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</si>
  <si>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</si>
  <si>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</si>
  <si>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</si>
  <si>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</si>
  <si>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</si>
  <si>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</si>
  <si>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</si>
  <si>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</si>
  <si>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</si>
  <si>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</si>
  <si>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</si>
  <si>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</si>
  <si>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</si>
  <si>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</si>
  <si>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</si>
  <si>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</si>
  <si>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</si>
  <si>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</si>
  <si>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</si>
  <si>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</si>
  <si>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</si>
  <si>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</si>
  <si>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</si>
  <si>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</si>
  <si>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</si>
  <si>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</si>
  <si>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</si>
  <si>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</si>
  <si>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</si>
  <si>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</si>
  <si>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</si>
  <si>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</si>
  <si>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</si>
  <si>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</si>
  <si>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</si>
  <si>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</si>
  <si>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</si>
  <si>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</si>
  <si>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</si>
  <si>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</si>
  <si>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</si>
  <si>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</si>
  <si>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</si>
  <si>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</si>
  <si>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</si>
  <si>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</si>
  <si>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</si>
  <si>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</si>
  <si>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</si>
  <si>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</si>
  <si>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</si>
  <si>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</si>
  <si>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</si>
  <si>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</si>
  <si>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</si>
  <si>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</si>
  <si>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</si>
  <si>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</si>
  <si>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</si>
  <si>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</si>
  <si>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</si>
  <si>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</si>
  <si>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</si>
  <si>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</si>
  <si>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</si>
  <si>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</si>
  <si>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</si>
  <si>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</si>
  <si>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</si>
  <si>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</si>
  <si>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</si>
  <si>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</si>
  <si>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</si>
  <si>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</si>
  <si>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</si>
  <si>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</si>
  <si>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</si>
  <si>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</si>
  <si>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</si>
  <si>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</si>
  <si>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</si>
  <si>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</si>
  <si>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</si>
  <si>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</si>
  <si>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</si>
  <si>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</si>
  <si>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</si>
  <si>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</si>
  <si>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</si>
  <si>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</si>
  <si>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</si>
  <si>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</si>
  <si>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</si>
  <si>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</si>
  <si>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</si>
  <si>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</si>
  <si>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</si>
  <si>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</si>
  <si>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</si>
  <si>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</si>
  <si>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</si>
  <si>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</si>
  <si>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</si>
  <si>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</si>
  <si>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</si>
  <si>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</si>
  <si>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</si>
  <si>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</si>
  <si>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</si>
  <si>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</si>
  <si>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</si>
  <si>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</si>
  <si>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</si>
  <si>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</si>
  <si>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</si>
  <si>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</si>
  <si>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</si>
  <si>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</si>
  <si>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</si>
  <si>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</si>
  <si>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</si>
  <si>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</si>
  <si>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</si>
  <si>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</si>
  <si>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</si>
  <si>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</si>
  <si>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</si>
  <si>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</si>
  <si>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</si>
  <si>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</si>
  <si>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</si>
  <si>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</si>
  <si>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</si>
  <si>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</si>
  <si>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</si>
  <si>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</si>
  <si>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</si>
  <si>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</si>
  <si>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</si>
  <si>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</si>
  <si>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</si>
  <si>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</si>
  <si>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</si>
  <si>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</si>
  <si>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</si>
  <si>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</si>
  <si>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</si>
  <si>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</si>
  <si>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</si>
  <si>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</si>
  <si>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</si>
  <si>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</si>
  <si>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</si>
  <si>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</si>
  <si>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</si>
  <si>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</si>
  <si>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</si>
  <si>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</si>
  <si>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</si>
  <si>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</si>
  <si>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</si>
  <si>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</si>
  <si>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</si>
  <si>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</si>
  <si>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</si>
  <si>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</si>
  <si>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</si>
  <si>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</si>
  <si>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</si>
  <si>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</si>
  <si>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</si>
  <si>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</si>
  <si>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</si>
  <si>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</si>
  <si>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</si>
  <si>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</si>
  <si>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</si>
  <si>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</si>
  <si>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</si>
  <si>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</si>
  <si>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</si>
  <si>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</si>
  <si>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</si>
  <si>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</si>
  <si>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</si>
  <si>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</si>
  <si>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</si>
  <si>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</si>
  <si>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</si>
  <si>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</si>
  <si>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</si>
  <si>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</si>
  <si>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</si>
  <si>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</si>
  <si>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</si>
  <si>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</si>
  <si>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</si>
  <si>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</si>
  <si>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</si>
  <si>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</si>
  <si>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</si>
  <si>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</si>
  <si>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</si>
  <si>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</si>
  <si>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</si>
  <si>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</si>
  <si>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</si>
  <si>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</si>
  <si>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</si>
  <si>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</si>
  <si>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</si>
  <si>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</si>
  <si>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</si>
  <si>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</si>
  <si>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</si>
  <si>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</si>
  <si>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</si>
  <si>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</si>
  <si>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</si>
  <si>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</si>
  <si>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</si>
  <si>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</si>
  <si>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</si>
  <si>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</si>
  <si>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</si>
  <si>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</si>
  <si>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</si>
  <si>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</si>
  <si>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</si>
  <si>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</si>
  <si>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</si>
  <si>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</si>
  <si>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</si>
  <si>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</si>
  <si>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</si>
  <si>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</si>
  <si>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</si>
  <si>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</si>
  <si>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</si>
  <si>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</si>
  <si>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</si>
  <si>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</si>
  <si>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</si>
  <si>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</si>
  <si>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</si>
  <si>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</si>
  <si>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</si>
  <si>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</si>
  <si>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</si>
  <si>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</si>
  <si>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</si>
  <si>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</si>
  <si>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</si>
  <si>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</si>
  <si>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</si>
  <si>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</si>
  <si>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</si>
  <si>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</si>
  <si>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</si>
  <si>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</si>
  <si>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</si>
  <si>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</si>
  <si>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</si>
  <si>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</si>
  <si>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</si>
  <si>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</si>
  <si>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</si>
  <si>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</si>
  <si>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</si>
  <si>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</si>
  <si>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</si>
  <si>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</si>
  <si>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</si>
  <si>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</si>
  <si>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</si>
  <si>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</si>
  <si>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</si>
  <si>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</si>
  <si>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</si>
  <si>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</si>
  <si>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</si>
  <si>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</si>
  <si>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</si>
  <si>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</si>
  <si>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</si>
  <si>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</si>
  <si>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</si>
  <si>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</si>
  <si>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</si>
  <si>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</si>
  <si>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</si>
  <si>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</si>
  <si>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</si>
  <si>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</si>
  <si>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</si>
  <si>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</si>
  <si>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</si>
  <si>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</si>
  <si>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</si>
  <si>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</si>
  <si>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</si>
  <si>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</si>
  <si>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</si>
  <si>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</si>
  <si>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</si>
  <si>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</si>
  <si>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</si>
  <si>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</si>
  <si>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</si>
  <si>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</si>
  <si>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</si>
  <si>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</si>
  <si>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</si>
  <si>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</si>
  <si>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</si>
  <si>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</si>
  <si>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</si>
  <si>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</si>
  <si>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</si>
  <si>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</si>
  <si>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</si>
  <si>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</si>
  <si>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</si>
  <si>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</si>
  <si>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</si>
  <si>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</si>
  <si>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</si>
  <si>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</si>
  <si>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</si>
  <si>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</si>
  <si>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</si>
  <si>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</si>
  <si>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</si>
  <si>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</si>
  <si>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</si>
  <si>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</si>
  <si>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</si>
  <si>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</si>
  <si>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</si>
  <si>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</si>
  <si>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</si>
  <si>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</si>
  <si>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</si>
  <si>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</si>
  <si>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</si>
  <si>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</si>
  <si>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</si>
  <si>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</si>
  <si>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</si>
  <si>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</si>
  <si>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</si>
  <si>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</si>
  <si>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</si>
  <si>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</si>
  <si>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</si>
  <si>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</si>
  <si>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</si>
  <si>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</si>
  <si>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</si>
  <si>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</si>
  <si>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</si>
  <si>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</si>
  <si>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</si>
  <si>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</si>
  <si>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</si>
  <si>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</si>
  <si>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</si>
  <si>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</si>
  <si>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</si>
  <si>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</si>
  <si>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</si>
  <si>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</si>
  <si>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</si>
  <si>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</si>
  <si>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</si>
  <si>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</si>
  <si>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</si>
  <si>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</si>
  <si>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</si>
  <si>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</si>
  <si>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</si>
  <si>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</si>
  <si>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</si>
  <si>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</si>
  <si>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</si>
  <si>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</si>
  <si>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</si>
  <si>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</si>
  <si>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</si>
  <si>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</si>
  <si>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</si>
  <si>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</si>
  <si>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</si>
  <si>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</si>
  <si>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</si>
  <si>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</si>
  <si>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</si>
  <si>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</si>
  <si>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</si>
  <si>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</si>
  <si>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</si>
  <si>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</si>
  <si>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</si>
  <si>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</si>
  <si>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</si>
  <si>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</si>
  <si>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</si>
  <si>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</si>
  <si>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</si>
  <si>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</si>
  <si>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</si>
  <si>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</si>
  <si>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</si>
  <si>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</si>
  <si>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</si>
  <si>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</si>
  <si>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</si>
  <si>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</si>
  <si>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</si>
  <si>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</si>
  <si>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</si>
  <si>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</si>
  <si>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</si>
  <si>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</si>
  <si>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</si>
  <si>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</si>
  <si>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</si>
  <si>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</si>
  <si>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</si>
  <si>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</si>
  <si>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</si>
  <si>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</si>
  <si>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</si>
  <si>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</si>
  <si>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</si>
  <si>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</si>
  <si>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</si>
  <si>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</si>
  <si>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</si>
  <si>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</si>
  <si>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</si>
  <si>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</si>
  <si>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</si>
  <si>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</si>
  <si>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</si>
  <si>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</si>
  <si>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</si>
  <si>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</si>
  <si>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</si>
  <si>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</si>
  <si>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</si>
  <si>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</si>
  <si>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</si>
  <si>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</si>
  <si>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</si>
  <si>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</si>
  <si>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</si>
  <si>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</si>
  <si>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</si>
  <si>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</si>
  <si>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</si>
  <si>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</si>
  <si>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</si>
  <si>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</si>
  <si>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</si>
  <si>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</si>
  <si>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</si>
  <si>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</si>
  <si>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</si>
  <si>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</si>
  <si>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</si>
  <si>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</si>
  <si>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</si>
  <si>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</si>
  <si>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</si>
  <si>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</si>
  <si>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</si>
  <si>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</si>
  <si>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</si>
  <si>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</si>
  <si>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</si>
  <si>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</si>
  <si>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</si>
  <si>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</si>
  <si>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</si>
  <si>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</si>
  <si>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</si>
  <si>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</si>
  <si>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</si>
  <si>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</si>
  <si>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</si>
  <si>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</si>
  <si>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</si>
  <si>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</si>
  <si>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</si>
  <si>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</si>
  <si>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</si>
  <si>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</si>
  <si>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</si>
  <si>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</si>
  <si>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</si>
  <si>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</si>
  <si>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</si>
  <si>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</si>
  <si>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</si>
  <si>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</si>
  <si>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</si>
  <si>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</si>
  <si>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</si>
  <si>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</si>
  <si>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</si>
  <si>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</si>
  <si>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</si>
  <si>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</si>
  <si>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</si>
  <si>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</si>
  <si>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</si>
  <si>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</si>
  <si>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</si>
  <si>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</si>
  <si>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</si>
  <si>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</si>
  <si>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</si>
  <si>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</si>
  <si>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</si>
  <si>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</si>
  <si>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</si>
  <si>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</si>
  <si>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</si>
  <si>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</si>
  <si>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</si>
  <si>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</si>
  <si>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</si>
  <si>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</si>
  <si>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</si>
  <si>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</si>
  <si>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</si>
  <si>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</si>
  <si>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</si>
  <si>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</si>
  <si>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</si>
  <si>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</si>
  <si>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</si>
  <si>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</si>
  <si>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</si>
  <si>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</si>
  <si>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</si>
  <si>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</si>
  <si>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</si>
  <si>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</si>
  <si>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</si>
  <si>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</si>
  <si>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</si>
  <si>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</si>
  <si>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</si>
  <si>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</si>
  <si>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</si>
  <si>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</si>
  <si>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</si>
  <si>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</si>
  <si>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</si>
  <si>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</si>
  <si>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</si>
  <si>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</si>
  <si>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</si>
  <si>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</si>
  <si>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</si>
  <si>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</si>
  <si>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</si>
  <si>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</si>
  <si>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</si>
  <si>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</si>
  <si>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</si>
  <si>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</si>
  <si>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</si>
  <si>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</si>
  <si>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</si>
  <si>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</si>
  <si>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</si>
  <si>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</si>
  <si>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</si>
  <si>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</si>
  <si>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</si>
  <si>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</si>
  <si>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</si>
  <si>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</si>
  <si>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</si>
  <si>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</si>
  <si>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</si>
  <si>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</si>
  <si>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</si>
  <si>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</si>
  <si>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</si>
  <si>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</si>
  <si>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</si>
  <si>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</si>
  <si>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</si>
  <si>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</si>
  <si>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</si>
  <si>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</si>
  <si>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</si>
  <si>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</si>
  <si>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</si>
  <si>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</si>
  <si>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</si>
  <si>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</si>
  <si>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</si>
  <si>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</si>
  <si>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</si>
  <si>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</si>
  <si>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</si>
  <si>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</si>
  <si>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</si>
  <si>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</si>
  <si>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</si>
  <si>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</si>
  <si>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</si>
  <si>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</si>
  <si>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</si>
  <si>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</si>
  <si>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</si>
  <si>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</si>
  <si>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</si>
  <si>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</si>
  <si>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</si>
  <si>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</si>
  <si>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</si>
  <si>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</si>
  <si>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</si>
  <si>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</si>
  <si>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</si>
  <si>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</si>
  <si>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</si>
  <si>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</si>
  <si>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</si>
  <si>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</si>
  <si>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</si>
  <si>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</si>
  <si>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</si>
  <si>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</si>
  <si>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</si>
  <si>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</si>
  <si>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</si>
  <si>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</si>
  <si>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</si>
  <si>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</si>
  <si>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</si>
  <si>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</si>
  <si>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</si>
  <si>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</si>
  <si>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</si>
  <si>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</si>
  <si>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</si>
  <si>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</si>
  <si>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</si>
  <si>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</si>
  <si>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</si>
  <si>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</si>
  <si>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</si>
  <si>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</si>
  <si>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</si>
  <si>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</si>
  <si>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</si>
  <si>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</si>
  <si>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</si>
  <si>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</si>
  <si>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</si>
  <si>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</si>
  <si>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</si>
  <si>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</si>
  <si>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</si>
  <si>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</si>
  <si>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</si>
  <si>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</si>
  <si>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</si>
  <si>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</si>
  <si>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</si>
  <si>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</si>
  <si>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</si>
  <si>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</si>
  <si>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</si>
  <si>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</si>
  <si>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</si>
  <si>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</si>
  <si>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</si>
  <si>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</si>
  <si>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</si>
  <si>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</si>
  <si>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</si>
  <si>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</si>
  <si>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</si>
  <si>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</si>
  <si>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</si>
  <si>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</si>
  <si>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</si>
  <si>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</si>
  <si>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</si>
  <si>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</si>
  <si>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</si>
  <si>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</si>
  <si>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</si>
  <si>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</si>
  <si>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</si>
  <si>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</si>
  <si>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</si>
  <si>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</si>
  <si>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</si>
  <si>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</si>
  <si>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</si>
  <si>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</si>
  <si>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</si>
  <si>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</si>
  <si>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</si>
  <si>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</si>
  <si>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</si>
  <si>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</si>
  <si>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</si>
  <si>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</si>
  <si>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</si>
  <si>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</si>
  <si>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</si>
  <si>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</si>
  <si>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</si>
  <si>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</si>
  <si>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</si>
  <si>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</si>
  <si>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</si>
  <si>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</si>
  <si>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</si>
  <si>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</si>
  <si>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</si>
  <si>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</si>
  <si>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</si>
  <si>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</si>
  <si>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</si>
  <si>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</si>
  <si>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</si>
  <si>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</si>
  <si>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</si>
  <si>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</si>
  <si>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</si>
  <si>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</si>
  <si>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</si>
  <si>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</si>
  <si>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</si>
  <si>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</si>
  <si>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</si>
  <si>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</si>
  <si>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</si>
  <si>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</si>
  <si>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</si>
  <si>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</si>
  <si>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</si>
  <si>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</si>
  <si>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</si>
  <si>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</si>
  <si>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</si>
  <si>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</si>
  <si>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</si>
  <si>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</si>
  <si>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</si>
  <si>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</si>
  <si>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</si>
  <si>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</si>
  <si>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</si>
  <si>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</si>
  <si>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</si>
  <si>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</si>
  <si>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</si>
  <si>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</si>
  <si>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</si>
  <si>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</si>
  <si>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</si>
  <si>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</si>
  <si>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</si>
  <si>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</si>
  <si>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</si>
  <si>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</si>
  <si>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</si>
  <si>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</si>
  <si>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</si>
  <si>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</si>
  <si>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</si>
  <si>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</si>
  <si>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</si>
  <si>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</si>
  <si>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</si>
  <si>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</si>
  <si>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</si>
  <si>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</si>
  <si>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</si>
  <si>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</si>
  <si>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</si>
  <si>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</si>
  <si>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</si>
  <si>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</si>
  <si>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</si>
  <si>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</si>
  <si>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</si>
  <si>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</si>
  <si>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</si>
  <si>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</si>
  <si>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</si>
  <si>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</si>
  <si>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</si>
  <si>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</si>
  <si>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</si>
  <si>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</si>
  <si>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</si>
  <si>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</si>
  <si>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</si>
  <si>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</si>
  <si>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</si>
  <si>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</si>
  <si>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</si>
  <si>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</si>
  <si>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</si>
  <si>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</si>
  <si>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</si>
  <si>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</si>
  <si>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</si>
  <si>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</si>
  <si>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</si>
  <si>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</si>
  <si>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</si>
  <si>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</si>
  <si>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</si>
  <si>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</si>
  <si>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</si>
  <si>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</si>
  <si>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</si>
  <si>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</si>
  <si>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</si>
  <si>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</si>
  <si>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</si>
  <si>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</si>
  <si>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</si>
  <si>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</si>
  <si>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</si>
  <si>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</si>
  <si>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</si>
  <si>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</si>
  <si>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</si>
  <si>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</si>
  <si>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</si>
  <si>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</si>
  <si>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</si>
  <si>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</si>
  <si>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</si>
  <si>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</si>
  <si>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</si>
  <si>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</si>
  <si>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</si>
  <si>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</si>
  <si>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</si>
  <si>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</si>
  <si>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</si>
  <si>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</si>
  <si>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</si>
  <si>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</si>
  <si>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</si>
  <si>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</si>
  <si>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</si>
  <si>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</si>
  <si>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</si>
  <si>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</si>
  <si>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</si>
  <si>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</si>
  <si>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</si>
  <si>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</si>
  <si>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</si>
  <si>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</si>
  <si>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</si>
  <si>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</si>
  <si>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</si>
  <si>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</si>
  <si>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</si>
  <si>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</si>
  <si>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</si>
  <si>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</si>
  <si>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</si>
  <si>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</si>
  <si>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</si>
  <si>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</si>
  <si>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</si>
  <si>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</si>
  <si>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</si>
  <si>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</si>
  <si>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</si>
  <si>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</si>
  <si>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</si>
  <si>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</si>
  <si>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</si>
  <si>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</si>
  <si>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</si>
  <si>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</si>
  <si>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</si>
  <si>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</si>
  <si>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</si>
  <si>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</si>
  <si>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</si>
  <si>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</si>
  <si>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</si>
  <si>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</si>
  <si>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</si>
  <si>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</si>
  <si>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</si>
  <si>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</si>
  <si>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</si>
  <si>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</si>
  <si>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</si>
  <si>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</si>
  <si>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</si>
  <si>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</si>
  <si>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</si>
  <si>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</si>
  <si>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</si>
  <si>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</si>
  <si>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</si>
  <si>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</si>
  <si>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</si>
  <si>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</si>
  <si>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</si>
  <si>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</si>
  <si>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</si>
  <si>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</si>
  <si>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</si>
  <si>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</si>
  <si>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</si>
  <si>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</si>
  <si>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</si>
  <si>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</si>
  <si>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</si>
  <si>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</si>
  <si>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</si>
  <si>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</si>
  <si>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</si>
  <si>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</si>
  <si>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</si>
  <si>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</si>
  <si>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</si>
  <si>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</si>
  <si>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</si>
  <si>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</si>
  <si>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</si>
  <si>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</si>
  <si>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</si>
  <si>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</si>
  <si>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</si>
  <si>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</si>
  <si>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</si>
  <si>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</si>
  <si>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</si>
  <si>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</si>
  <si>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</si>
  <si>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</si>
  <si>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</si>
  <si>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</si>
  <si>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</si>
  <si>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</si>
  <si>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</si>
  <si>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</si>
  <si>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</si>
  <si>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</si>
  <si>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</si>
  <si>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</si>
  <si>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</si>
  <si>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</si>
  <si>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</si>
  <si>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</si>
  <si>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</si>
  <si>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</si>
  <si>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</si>
  <si>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</si>
  <si>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</si>
  <si>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</si>
  <si>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</si>
  <si>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</si>
  <si>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</si>
  <si>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</si>
  <si>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</si>
  <si>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</si>
  <si>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</si>
  <si>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</si>
  <si>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</si>
  <si>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</si>
  <si>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</si>
  <si>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</si>
  <si>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</si>
  <si>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</si>
  <si>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</si>
  <si>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</si>
  <si>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</si>
  <si>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</si>
  <si>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</si>
  <si>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</si>
  <si>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</si>
  <si>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</si>
  <si>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</si>
  <si>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</si>
  <si>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</si>
  <si>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</si>
  <si>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</si>
  <si>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</si>
  <si>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</si>
  <si>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</si>
  <si>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</si>
  <si>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</si>
  <si>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</si>
  <si>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</si>
  <si>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</si>
  <si>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</si>
  <si>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</si>
  <si>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</si>
  <si>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</si>
  <si>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</si>
  <si>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</si>
  <si>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</si>
  <si>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</si>
  <si>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</si>
  <si>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</si>
  <si>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</si>
  <si>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</si>
  <si>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</si>
  <si>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</si>
  <si>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</si>
  <si>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</si>
  <si>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</si>
  <si>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</si>
  <si>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</si>
  <si>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</si>
  <si>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</si>
  <si>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</si>
  <si>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</si>
  <si>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</si>
  <si>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</si>
  <si>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</si>
  <si>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</si>
  <si>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</si>
  <si>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</si>
  <si>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</si>
  <si>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</si>
  <si>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</si>
  <si>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</si>
  <si>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</si>
  <si>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</si>
  <si>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</si>
  <si>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</si>
  <si>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</si>
  <si>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</si>
  <si>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</si>
  <si>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</si>
  <si>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</si>
  <si>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</si>
  <si>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</si>
  <si>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</si>
  <si>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</si>
  <si>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</si>
  <si>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</si>
  <si>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</si>
  <si>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</si>
  <si>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</si>
  <si>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</si>
  <si>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</si>
  <si>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</si>
  <si>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</si>
  <si>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</si>
  <si>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</si>
  <si>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</si>
  <si>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</si>
  <si>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</si>
  <si>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</si>
  <si>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</si>
  <si>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</si>
  <si>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</si>
  <si>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</si>
  <si>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</si>
  <si>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</si>
  <si>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</si>
  <si>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</si>
  <si>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</si>
  <si>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</si>
  <si>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</si>
  <si>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</si>
  <si>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</si>
  <si>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</si>
  <si>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</si>
  <si>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</si>
  <si>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</si>
  <si>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</si>
  <si>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</si>
  <si>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</si>
  <si>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</si>
  <si>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</si>
  <si>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</si>
  <si>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</si>
  <si>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</si>
  <si>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</si>
  <si>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</si>
  <si>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</si>
  <si>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</si>
  <si>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</si>
  <si>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</si>
  <si>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</si>
  <si>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</si>
  <si>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</si>
  <si>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</si>
  <si>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</si>
  <si>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</si>
  <si>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</si>
  <si>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</si>
  <si>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</si>
  <si>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</si>
  <si>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</si>
  <si>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</si>
  <si>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</si>
  <si>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</si>
  <si>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</si>
  <si>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</si>
  <si>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</si>
  <si>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</si>
  <si>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</si>
  <si>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</si>
  <si>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</si>
  <si>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</si>
  <si>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</si>
  <si>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</si>
  <si>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</si>
  <si>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</si>
  <si>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</si>
  <si>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</si>
  <si>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</si>
  <si>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</si>
  <si>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</si>
  <si>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</si>
  <si>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</si>
  <si>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</si>
  <si>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</si>
  <si>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</si>
  <si>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</si>
  <si>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</si>
  <si>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</si>
  <si>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</si>
  <si>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</si>
  <si>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</si>
  <si>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</si>
  <si>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</si>
  <si>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</si>
  <si>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</si>
  <si>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</si>
  <si>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</si>
  <si>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</si>
  <si>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</si>
  <si>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</si>
  <si>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</si>
  <si>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</si>
  <si>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</si>
  <si>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</si>
  <si>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</si>
  <si>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</si>
  <si>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</si>
  <si>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</si>
  <si>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</si>
  <si>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</si>
  <si>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</si>
  <si>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</si>
  <si>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</si>
  <si>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</si>
  <si>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</si>
  <si>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</si>
  <si>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</si>
  <si>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</si>
  <si>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</si>
  <si>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</si>
  <si>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</si>
  <si>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</si>
  <si>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</si>
  <si>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</si>
  <si>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</si>
  <si>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</si>
  <si>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</si>
  <si>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</si>
  <si>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</si>
  <si>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</si>
  <si>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</si>
  <si>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</si>
  <si>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</si>
  <si>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</si>
  <si>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</si>
  <si>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</si>
  <si>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</si>
  <si>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</si>
  <si>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</si>
  <si>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</si>
  <si>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</si>
  <si>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</si>
  <si>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</si>
  <si>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</si>
  <si>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</si>
  <si>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</si>
  <si>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</si>
  <si>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</si>
  <si>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</si>
  <si>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</si>
  <si>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</si>
  <si>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</si>
  <si>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</si>
  <si>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</si>
  <si>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</si>
  <si>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</si>
  <si>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</si>
  <si>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</si>
  <si>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</si>
  <si>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</si>
  <si>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</si>
  <si>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</si>
  <si>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</si>
  <si>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</si>
  <si>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</si>
  <si>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</si>
  <si>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</si>
  <si>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</si>
  <si>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</si>
  <si>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</si>
  <si>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</si>
  <si>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</si>
  <si>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</si>
  <si>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</si>
  <si>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</si>
  <si>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</si>
  <si>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</si>
  <si>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</si>
  <si>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</si>
  <si>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</si>
  <si>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</si>
  <si>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</si>
  <si>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</si>
  <si>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</si>
  <si>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</si>
  <si>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</si>
  <si>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</si>
  <si>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</si>
  <si>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</si>
  <si>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</si>
  <si>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</si>
  <si>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</si>
  <si>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</si>
  <si>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</si>
  <si>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</si>
  <si>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</si>
  <si>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</si>
  <si>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</si>
  <si>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</si>
  <si>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</si>
  <si>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</si>
  <si>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</si>
  <si>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</si>
  <si>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</si>
  <si>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</si>
  <si>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</si>
  <si>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</si>
  <si>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</si>
  <si>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</si>
  <si>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</si>
  <si>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</si>
  <si>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</si>
  <si>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</si>
  <si>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</si>
  <si>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</si>
  <si>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</si>
  <si>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</si>
  <si>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</si>
  <si>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</si>
  <si>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</si>
  <si>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</si>
  <si>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</si>
  <si>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</si>
  <si>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</si>
  <si>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</si>
  <si>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</si>
  <si>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</si>
  <si>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</si>
  <si>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</si>
  <si>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</si>
  <si>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</si>
  <si>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</si>
  <si>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</si>
  <si>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</si>
  <si>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</si>
  <si>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</si>
  <si>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</si>
  <si>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</si>
  <si>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</si>
  <si>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</si>
  <si>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</si>
  <si>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</si>
  <si>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</si>
  <si>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</si>
  <si>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</si>
  <si>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</si>
  <si>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</si>
  <si>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</si>
  <si>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</si>
  <si>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</si>
  <si>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</si>
  <si>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</si>
  <si>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</si>
  <si>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</si>
  <si>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</si>
  <si>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</si>
  <si>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</si>
  <si>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</si>
  <si>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</si>
  <si>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</si>
  <si>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</si>
  <si>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</si>
  <si>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</si>
  <si>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</si>
  <si>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</si>
  <si>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</si>
  <si>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</si>
  <si>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</si>
  <si>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</si>
  <si>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</si>
  <si>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</si>
  <si>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</si>
  <si>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</si>
  <si>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</si>
  <si>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</si>
  <si>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</si>
  <si>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</si>
  <si>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</si>
  <si>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</si>
  <si>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</si>
  <si>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</si>
  <si>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</si>
  <si>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</si>
  <si>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</si>
  <si>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</si>
  <si>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</si>
  <si>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</si>
  <si>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</si>
  <si>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</si>
  <si>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</si>
  <si>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</si>
  <si>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</si>
  <si>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</si>
  <si>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</si>
  <si>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</si>
  <si>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</si>
  <si>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</si>
  <si>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</si>
  <si>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</si>
  <si>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</si>
  <si>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</si>
  <si>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</si>
  <si>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</si>
  <si>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</si>
  <si>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</si>
  <si>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</si>
  <si>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</si>
  <si>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</si>
  <si>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</si>
  <si>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</si>
  <si>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</si>
  <si>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</si>
  <si>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</si>
  <si>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</si>
  <si>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</si>
  <si>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</si>
  <si>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</si>
  <si>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</si>
  <si>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</si>
  <si>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</si>
  <si>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</si>
  <si>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</si>
  <si>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</si>
  <si>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</si>
  <si>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</si>
  <si>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</si>
  <si>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</si>
  <si>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</si>
  <si>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</si>
  <si>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</si>
  <si>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</si>
  <si>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</si>
  <si>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</si>
  <si>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</si>
  <si>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</si>
  <si>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</si>
  <si>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</si>
  <si>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</si>
  <si>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</si>
  <si>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</si>
  <si>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</si>
  <si>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</si>
  <si>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</si>
  <si>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</si>
  <si>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</si>
  <si>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</si>
  <si>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</si>
  <si>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</si>
  <si>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</si>
  <si>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</si>
  <si>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</si>
  <si>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</si>
  <si>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</si>
  <si>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</si>
  <si>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</si>
  <si>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</si>
  <si>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</si>
  <si>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</si>
  <si>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</si>
  <si>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</si>
  <si>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</si>
  <si>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</si>
  <si>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</si>
  <si>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</si>
  <si>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</si>
  <si>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</si>
  <si>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</si>
  <si>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</si>
  <si>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</si>
  <si>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</si>
  <si>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</si>
  <si>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</si>
  <si>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</si>
  <si>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</si>
  <si>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</si>
  <si>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</si>
  <si>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</si>
  <si>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</si>
  <si>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</si>
  <si>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</si>
  <si>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</si>
  <si>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</si>
  <si>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</si>
  <si>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</si>
  <si>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</si>
  <si>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</si>
  <si>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</si>
  <si>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</si>
  <si>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</si>
  <si>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</si>
  <si>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</si>
  <si>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</si>
  <si>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</si>
  <si>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</si>
  <si>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</si>
  <si>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</si>
  <si>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</si>
  <si>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</si>
  <si>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</si>
  <si>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</si>
  <si>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</si>
  <si>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</si>
  <si>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</si>
  <si>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</si>
  <si>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</si>
  <si>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</si>
  <si>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</si>
  <si>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</si>
  <si>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</si>
  <si>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</si>
  <si>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</si>
  <si>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</si>
  <si>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</si>
  <si>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</si>
  <si>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</si>
  <si>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</si>
  <si>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</si>
  <si>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</si>
  <si>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</si>
  <si>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</si>
  <si>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</si>
  <si>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</si>
  <si>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</si>
  <si>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</si>
  <si>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</si>
  <si>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</si>
  <si>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</si>
  <si>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</si>
  <si>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</si>
  <si>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</si>
  <si>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</si>
  <si>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</si>
  <si>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</si>
  <si>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</si>
  <si>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</si>
  <si>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</si>
  <si>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</si>
  <si>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</si>
  <si>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</si>
  <si>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</si>
  <si>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</si>
  <si>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</si>
  <si>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</si>
  <si>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</si>
  <si>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</si>
  <si>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</si>
  <si>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</si>
  <si>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</si>
  <si>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</si>
  <si>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</si>
  <si>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</si>
  <si>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</si>
  <si>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</si>
  <si>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</si>
  <si>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</si>
  <si>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</si>
  <si>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</si>
  <si>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</si>
  <si>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</si>
  <si>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</si>
  <si>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</si>
  <si>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</si>
  <si>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</si>
  <si>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</si>
  <si>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</si>
  <si>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</si>
  <si>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</si>
  <si>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</si>
  <si>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</si>
  <si>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</si>
  <si>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</si>
  <si>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</si>
  <si>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</si>
  <si>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</si>
  <si>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</si>
  <si>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</si>
  <si>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</si>
  <si>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</si>
  <si>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</si>
  <si>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</si>
  <si>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</si>
  <si>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</si>
  <si>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</si>
  <si>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</si>
  <si>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</si>
  <si>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</si>
  <si>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</si>
  <si>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</si>
  <si>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</si>
  <si>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</si>
  <si>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</si>
  <si>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</si>
  <si>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</si>
  <si>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</si>
  <si>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</si>
  <si>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</si>
  <si>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</si>
  <si>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</si>
  <si>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</si>
  <si>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</si>
  <si>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</si>
  <si>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</si>
  <si>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</si>
  <si>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</si>
  <si>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</si>
  <si>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</si>
  <si>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</si>
  <si>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</si>
  <si>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</si>
  <si>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</si>
  <si>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</si>
  <si>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</si>
  <si>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</si>
  <si>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</si>
  <si>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</si>
  <si>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</si>
  <si>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</si>
  <si>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</si>
  <si>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</si>
  <si>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</si>
  <si>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</si>
  <si>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</si>
  <si>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</si>
  <si>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</si>
  <si>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</si>
  <si>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</si>
  <si>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</si>
  <si>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</si>
  <si>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</si>
  <si>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</si>
  <si>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</si>
  <si>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</si>
  <si>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</si>
  <si>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</si>
  <si>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</si>
  <si>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</si>
  <si>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</si>
  <si>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</si>
  <si>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</si>
  <si>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</si>
  <si>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</si>
  <si>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</si>
  <si>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</si>
  <si>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</si>
  <si>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</si>
  <si>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</si>
  <si>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</si>
  <si>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</si>
  <si>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</si>
  <si>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</si>
  <si>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</si>
  <si>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</si>
  <si>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</si>
  <si>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</si>
  <si>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</si>
  <si>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</si>
  <si>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</si>
  <si>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</si>
  <si>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</si>
  <si>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</si>
  <si>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</si>
  <si>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</si>
  <si>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</si>
  <si>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</si>
  <si>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</si>
  <si>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</si>
  <si>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</si>
  <si>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</si>
  <si>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</si>
  <si>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</si>
  <si>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</si>
  <si>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</si>
  <si>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</si>
  <si>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</si>
  <si>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</si>
  <si>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</si>
  <si>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</si>
  <si>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</si>
  <si>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</si>
  <si>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</si>
  <si>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</si>
  <si>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</si>
  <si>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</si>
  <si>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</si>
  <si>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</si>
  <si>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</si>
  <si>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</si>
  <si>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</si>
  <si>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</si>
  <si>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</si>
  <si>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</si>
  <si>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</si>
  <si>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</si>
  <si>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</si>
  <si>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</si>
  <si>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</si>
  <si>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</si>
  <si>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</si>
  <si>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</si>
  <si>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</si>
  <si>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</si>
  <si>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</si>
  <si>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</si>
  <si>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</si>
  <si>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</si>
  <si>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</si>
  <si>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</si>
  <si>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</si>
  <si>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</si>
  <si>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</si>
  <si>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</si>
  <si>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</si>
  <si>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</si>
  <si>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</si>
  <si>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</si>
  <si>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</si>
  <si>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</si>
  <si>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</si>
  <si>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</si>
  <si>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</si>
  <si>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</si>
  <si>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</si>
  <si>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</si>
  <si>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</si>
  <si>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</si>
  <si>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</si>
  <si>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</si>
  <si>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</si>
  <si>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</si>
  <si>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</si>
  <si>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</si>
  <si>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</si>
  <si>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</si>
  <si>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</si>
  <si>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</si>
  <si>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</si>
  <si>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</si>
  <si>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</si>
  <si>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</si>
  <si>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</si>
  <si>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</si>
  <si>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</si>
  <si>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</si>
  <si>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</si>
  <si>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</si>
  <si>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</si>
  <si>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</si>
  <si>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</si>
  <si>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</si>
  <si>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</si>
  <si>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</si>
  <si>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</si>
  <si>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</si>
  <si>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</si>
  <si>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</si>
  <si>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</si>
  <si>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</si>
  <si>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</si>
  <si>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</si>
  <si>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</si>
  <si>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</si>
  <si>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</si>
  <si>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</si>
  <si>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</si>
  <si>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</si>
  <si>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</si>
  <si>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</si>
  <si>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</si>
  <si>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</si>
  <si>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</si>
  <si>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</si>
  <si>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</si>
  <si>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</si>
  <si>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</si>
  <si>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</si>
  <si>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</si>
  <si>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</si>
  <si>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</si>
  <si>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</si>
  <si>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</si>
  <si>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</si>
  <si>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</si>
  <si>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</si>
  <si>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</si>
  <si>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</si>
  <si>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</si>
  <si>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</si>
  <si>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</si>
  <si>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</si>
  <si>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</si>
  <si>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</si>
  <si>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</si>
  <si>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</si>
  <si>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</si>
  <si>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</si>
  <si>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</si>
  <si>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</si>
  <si>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</si>
  <si>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</si>
  <si>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</si>
  <si>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</si>
  <si>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</si>
  <si>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</si>
  <si>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</si>
  <si>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</si>
  <si>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</si>
  <si>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</si>
  <si>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</si>
  <si>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</si>
  <si>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</si>
  <si>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</si>
  <si>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</si>
  <si>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</si>
  <si>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</si>
  <si>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</si>
  <si>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</si>
  <si>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</si>
  <si>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</si>
  <si>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</si>
  <si>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</si>
  <si>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</si>
  <si>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</si>
  <si>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</si>
  <si>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</si>
  <si>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</si>
  <si>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</si>
  <si>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</si>
  <si>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</si>
  <si>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</si>
  <si>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</si>
  <si>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</si>
  <si>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</si>
  <si>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</si>
  <si>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</si>
  <si>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</si>
  <si>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</si>
  <si>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</si>
  <si>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</si>
  <si>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</si>
  <si>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</si>
  <si>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</si>
  <si>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</si>
  <si>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</si>
  <si>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</si>
  <si>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</si>
  <si>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</si>
  <si>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</si>
  <si>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</si>
  <si>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</si>
  <si>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</si>
  <si>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</si>
  <si>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</si>
  <si>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</si>
  <si>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</si>
  <si>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</si>
  <si>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</si>
  <si>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</si>
  <si>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</si>
  <si>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</si>
  <si>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</si>
  <si>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</si>
  <si>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</si>
  <si>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</si>
  <si>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</si>
  <si>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</si>
  <si>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</si>
  <si>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</si>
  <si>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</si>
  <si>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</si>
  <si>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</si>
  <si>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</si>
  <si>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</si>
  <si>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</si>
  <si>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</si>
  <si>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</si>
  <si>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</si>
  <si>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</si>
  <si>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</si>
  <si>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</si>
  <si>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</si>
  <si>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</si>
  <si>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</si>
  <si>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</si>
  <si>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</si>
  <si>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</si>
  <si>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</si>
  <si>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</si>
  <si>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</si>
  <si>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</si>
  <si>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</si>
  <si>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</si>
  <si>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</si>
  <si>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</si>
  <si>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</si>
  <si>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</si>
  <si>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</si>
  <si>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</si>
  <si>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</si>
  <si>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</si>
  <si>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</si>
  <si>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</si>
  <si>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</si>
  <si>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</si>
  <si>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</si>
  <si>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</si>
  <si>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</si>
  <si>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</si>
  <si>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</si>
  <si>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</si>
  <si>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</si>
  <si>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</si>
  <si>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</si>
  <si>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</si>
  <si>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</si>
  <si>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</si>
  <si>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</si>
  <si>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</si>
  <si>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</si>
  <si>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</si>
  <si>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</si>
  <si>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</si>
  <si>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</si>
  <si>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</si>
  <si>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</si>
  <si>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</si>
  <si>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</si>
  <si>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</si>
  <si>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</si>
  <si>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</si>
  <si>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</si>
  <si>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</si>
  <si>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</si>
  <si>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</si>
  <si>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</si>
  <si>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</si>
  <si>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</si>
  <si>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</si>
  <si>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</si>
  <si>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</si>
  <si>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</si>
  <si>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</si>
  <si>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</si>
  <si>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</si>
  <si>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</si>
  <si>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</si>
  <si>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</si>
  <si>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</si>
  <si>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</si>
  <si>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</si>
  <si>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</si>
  <si>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</si>
  <si>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</si>
  <si>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</si>
  <si>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</si>
  <si>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</si>
  <si>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</si>
  <si>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</si>
  <si>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</si>
  <si>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</si>
  <si>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</si>
  <si>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</si>
  <si>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</si>
  <si>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</si>
  <si>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</si>
  <si>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</si>
  <si>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</si>
  <si>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</si>
  <si>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</si>
  <si>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</si>
  <si>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</si>
  <si>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</si>
  <si>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</si>
  <si>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</si>
  <si>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</si>
  <si>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</si>
  <si>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</si>
  <si>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</si>
  <si>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</si>
  <si>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</si>
  <si>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</si>
  <si>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</si>
  <si>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</si>
  <si>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</si>
  <si>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</si>
  <si>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</si>
  <si>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</si>
  <si>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</si>
  <si>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</si>
  <si>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</si>
  <si>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</si>
  <si>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</si>
  <si>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</si>
  <si>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</si>
  <si>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</si>
  <si>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</si>
  <si>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</si>
  <si>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</si>
  <si>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</si>
  <si>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</si>
  <si>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</si>
  <si>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</si>
  <si>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</si>
  <si>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</si>
  <si>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</si>
  <si>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</si>
  <si>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</si>
  <si>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</si>
  <si>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</si>
  <si>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</si>
  <si>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</si>
  <si>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</si>
  <si>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</si>
  <si>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</si>
  <si>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</si>
  <si>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</si>
  <si>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</si>
  <si>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</si>
  <si>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</si>
  <si>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</si>
  <si>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</si>
  <si>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</si>
  <si>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</si>
  <si>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</si>
  <si>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</si>
  <si>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</si>
  <si>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</si>
  <si>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</si>
  <si>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</si>
  <si>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</si>
  <si>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</si>
  <si>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</si>
  <si>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</si>
  <si>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</si>
  <si>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</si>
  <si>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</si>
  <si>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</si>
  <si>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</si>
  <si>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</si>
  <si>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</si>
  <si>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</si>
  <si>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</si>
  <si>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</si>
  <si>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</si>
  <si>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</si>
  <si>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</si>
  <si>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</si>
  <si>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</si>
  <si>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</si>
  <si>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</si>
  <si>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</si>
  <si>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</si>
  <si>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</si>
  <si>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</si>
  <si>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</si>
  <si>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</si>
  <si>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</si>
  <si>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</si>
  <si>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</si>
  <si>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</si>
  <si>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</si>
  <si>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</si>
  <si>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</si>
  <si>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</si>
  <si>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</si>
  <si>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</si>
  <si>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</si>
  <si>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</si>
  <si>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</si>
  <si>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</si>
  <si>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</si>
  <si>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</si>
  <si>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</si>
  <si>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</si>
  <si>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</si>
  <si>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</si>
  <si>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</si>
  <si>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</si>
  <si>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</si>
  <si>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</si>
  <si>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</si>
  <si>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</si>
  <si>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</si>
  <si>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</si>
  <si>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</si>
  <si>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</si>
  <si>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</si>
  <si>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</si>
  <si>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</si>
  <si>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</si>
  <si>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</si>
  <si>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</si>
  <si>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</si>
  <si>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</si>
  <si>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</si>
  <si>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</si>
  <si>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</si>
  <si>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</si>
  <si>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</si>
  <si>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</si>
  <si>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</si>
  <si>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</si>
  <si>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</si>
  <si>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</si>
  <si>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</si>
  <si>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</si>
  <si>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</si>
  <si>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</si>
  <si>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</si>
  <si>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</si>
  <si>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</si>
  <si>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</si>
  <si>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</si>
  <si>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</si>
  <si>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</si>
  <si>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</si>
  <si>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</si>
  <si>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</si>
  <si>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</si>
  <si>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</si>
  <si>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</si>
  <si>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</si>
  <si>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</si>
  <si>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</si>
  <si>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</si>
  <si>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</si>
  <si>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</si>
  <si>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</si>
  <si>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</si>
  <si>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</si>
  <si>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</si>
  <si>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</si>
  <si>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</si>
  <si>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</si>
  <si>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</si>
  <si>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</si>
  <si>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</si>
  <si>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</si>
  <si>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</si>
  <si>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</si>
  <si>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</si>
  <si>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</si>
  <si>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</si>
  <si>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</si>
  <si>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</si>
  <si>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</si>
  <si>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</si>
  <si>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</si>
  <si>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</si>
  <si>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</si>
  <si>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</si>
  <si>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</si>
  <si>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</si>
  <si>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</si>
  <si>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</si>
  <si>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</si>
  <si>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</si>
  <si>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</si>
  <si>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</si>
  <si>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</si>
  <si>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</si>
  <si>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</si>
  <si>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</si>
  <si>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</si>
  <si>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</si>
  <si>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</si>
  <si>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</si>
  <si>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</si>
  <si>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</si>
  <si>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</si>
  <si>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</si>
  <si>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</si>
  <si>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</si>
  <si>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</si>
  <si>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</si>
  <si>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</si>
  <si>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</si>
  <si>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</si>
  <si>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</si>
  <si>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</si>
  <si>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</si>
  <si>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</si>
  <si>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</si>
  <si>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</si>
  <si>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</si>
  <si>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</si>
  <si>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</si>
  <si>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</si>
  <si>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</si>
  <si>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</si>
  <si>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</si>
  <si>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</si>
  <si>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</si>
  <si>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</si>
  <si>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</si>
  <si>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</si>
  <si>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</si>
  <si>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</si>
  <si>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</si>
  <si>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</si>
  <si>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</si>
  <si>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</si>
  <si>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</si>
  <si>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</si>
  <si>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</si>
  <si>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</si>
  <si>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</si>
  <si>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</si>
  <si>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</si>
  <si>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</si>
  <si>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</si>
  <si>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</si>
  <si>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</si>
  <si>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</si>
  <si>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</si>
  <si>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</si>
  <si>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</si>
  <si>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</si>
  <si>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</si>
  <si>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</si>
  <si>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</si>
  <si>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</si>
  <si>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</si>
  <si>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</si>
  <si>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</si>
  <si>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</si>
  <si>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</si>
  <si>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</si>
  <si>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</si>
  <si>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</si>
  <si>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</si>
  <si>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</si>
  <si>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</si>
  <si>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</si>
  <si>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</si>
  <si>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</si>
  <si>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</si>
  <si>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</si>
  <si>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</si>
  <si>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</si>
  <si>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</si>
  <si>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</si>
  <si>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</si>
  <si>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</si>
  <si>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</si>
  <si>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</si>
  <si>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</si>
  <si>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</si>
  <si>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</si>
  <si>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</si>
  <si>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</si>
  <si>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</si>
  <si>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</si>
  <si>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</si>
  <si>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</si>
  <si>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</si>
  <si>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</si>
  <si>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</si>
  <si>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</si>
  <si>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</si>
  <si>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</si>
  <si>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</si>
  <si>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</si>
  <si>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</si>
  <si>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</si>
  <si>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</si>
  <si>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</si>
  <si>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</si>
  <si>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</si>
  <si>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</si>
  <si>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</si>
  <si>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</si>
  <si>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</si>
  <si>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</si>
  <si>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</si>
  <si>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</si>
  <si>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</si>
  <si>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</si>
  <si>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</si>
  <si>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</si>
  <si>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</si>
  <si>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</si>
  <si>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</si>
  <si>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</si>
  <si>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</si>
  <si>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</si>
  <si>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</si>
  <si>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</si>
  <si>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</si>
  <si>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</si>
  <si>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</si>
  <si>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</si>
  <si>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</si>
  <si>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</si>
  <si>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</si>
  <si>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</si>
  <si>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</si>
  <si>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</si>
  <si>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</si>
  <si>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</si>
  <si>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</si>
  <si>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</si>
  <si>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</si>
  <si>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</si>
  <si>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</si>
  <si>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</si>
  <si>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</si>
  <si>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</si>
  <si>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</si>
  <si>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</si>
  <si>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</si>
  <si>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</si>
  <si>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</si>
  <si>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</si>
  <si>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</si>
  <si>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</si>
  <si>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</si>
  <si>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</si>
  <si>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</si>
  <si>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</si>
  <si>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</si>
  <si>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</si>
  <si>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</si>
  <si>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</si>
  <si>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</si>
  <si>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</si>
  <si>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</si>
  <si>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</si>
  <si>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</si>
  <si>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</si>
  <si>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</si>
  <si>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</si>
  <si>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</si>
  <si>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</si>
  <si>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</si>
  <si>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</si>
  <si>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</si>
  <si>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</si>
  <si>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</si>
  <si>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</si>
  <si>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</si>
  <si>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</si>
  <si>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</si>
  <si>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</si>
  <si>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</si>
  <si>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</si>
  <si>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</si>
  <si>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</si>
  <si>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</si>
  <si>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</si>
  <si>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</si>
  <si>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</si>
  <si>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</si>
  <si>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</si>
  <si>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</si>
  <si>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</si>
  <si>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</si>
  <si>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</si>
  <si>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</si>
  <si>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</si>
  <si>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</si>
  <si>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</si>
  <si>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</si>
  <si>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</si>
  <si>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</si>
  <si>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</si>
  <si>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</si>
  <si>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</si>
  <si>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</si>
  <si>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</si>
  <si>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</si>
  <si>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</si>
  <si>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</si>
  <si>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</si>
  <si>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</si>
  <si>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</si>
  <si>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</si>
  <si>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</si>
  <si>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</si>
  <si>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</si>
  <si>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</si>
  <si>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</si>
  <si>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</si>
  <si>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</si>
  <si>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</si>
  <si>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</si>
  <si>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</si>
  <si>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</si>
  <si>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</si>
  <si>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</si>
  <si>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</si>
  <si>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</si>
  <si>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</si>
  <si>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</si>
  <si>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</si>
  <si>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</si>
  <si>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</si>
  <si>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</si>
  <si>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</si>
  <si>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</si>
  <si>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</si>
  <si>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</si>
  <si>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</si>
  <si>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</si>
  <si>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</si>
  <si>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</si>
  <si>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</si>
  <si>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</si>
  <si>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</si>
  <si>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</si>
  <si>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</si>
  <si>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</si>
  <si>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</si>
  <si>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</si>
  <si>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</si>
  <si>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</si>
  <si>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</si>
  <si>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</si>
  <si>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</si>
  <si>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</si>
  <si>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</si>
  <si>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</si>
  <si>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</si>
  <si>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</si>
  <si>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</si>
  <si>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</si>
  <si>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</si>
  <si>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</si>
  <si>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</si>
  <si>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</si>
  <si>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</si>
  <si>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</si>
  <si>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</si>
  <si>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</si>
  <si>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</si>
  <si>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</si>
  <si>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</si>
  <si>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</si>
  <si>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</si>
  <si>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</si>
  <si>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</si>
  <si>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</si>
  <si>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</si>
  <si>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</si>
  <si>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</si>
  <si>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</si>
  <si>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</si>
  <si>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</si>
  <si>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</si>
  <si>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</si>
  <si>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</si>
  <si>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</si>
  <si>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</si>
  <si>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</si>
  <si>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</si>
  <si>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</si>
  <si>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</si>
  <si>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</si>
  <si>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</si>
  <si>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</si>
  <si>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</si>
  <si>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</si>
  <si>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</si>
  <si>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</si>
  <si>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</si>
  <si>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</si>
  <si>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</si>
  <si>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</si>
  <si>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</si>
  <si>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</si>
  <si>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</si>
  <si>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</si>
  <si>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</si>
  <si>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</si>
  <si>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</si>
  <si>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</si>
  <si>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</si>
  <si>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</si>
  <si>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</si>
  <si>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</si>
  <si>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</si>
  <si>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</si>
  <si>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</si>
  <si>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</si>
  <si>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</si>
  <si>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</si>
  <si>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</si>
  <si>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</si>
  <si>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</si>
  <si>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</si>
  <si>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</si>
  <si>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</si>
  <si>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</si>
  <si>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</si>
  <si>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</si>
  <si>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</si>
  <si>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</si>
  <si>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</si>
  <si>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</si>
  <si>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</si>
  <si>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</si>
  <si>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</si>
  <si>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</si>
  <si>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</si>
  <si>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</si>
  <si>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</si>
  <si>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</si>
  <si>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</si>
  <si>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</si>
  <si>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</si>
  <si>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</si>
  <si>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</si>
  <si>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</si>
  <si>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</si>
  <si>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</si>
  <si>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</si>
  <si>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</si>
  <si>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</si>
  <si>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</si>
  <si>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</si>
  <si>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</si>
  <si>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</si>
  <si>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</si>
  <si>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</si>
  <si>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</si>
  <si>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</si>
  <si>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</si>
  <si>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</si>
  <si>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</si>
  <si>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</si>
  <si>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</si>
  <si>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</si>
  <si>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</si>
  <si>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</si>
  <si>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</si>
  <si>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</si>
  <si>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</si>
  <si>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</si>
  <si>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</si>
  <si>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</si>
  <si>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</si>
  <si>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</si>
  <si>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</si>
  <si>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</si>
  <si>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</si>
  <si>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</si>
  <si>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</si>
  <si>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</si>
  <si>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</si>
  <si>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</si>
  <si>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</si>
  <si>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</si>
  <si>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</si>
  <si>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</si>
  <si>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</si>
  <si>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</si>
  <si>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</si>
  <si>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</si>
  <si>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</si>
  <si>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</si>
  <si>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</si>
  <si>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</si>
  <si>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</si>
  <si>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</si>
  <si>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</si>
  <si>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</si>
  <si>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</si>
  <si>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</si>
  <si>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</si>
  <si>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</si>
  <si>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</si>
  <si>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</si>
  <si>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</si>
  <si>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</si>
  <si>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</si>
  <si>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</si>
  <si>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</si>
  <si>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</si>
  <si>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</si>
  <si>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</si>
  <si>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</si>
  <si>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</si>
  <si>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</si>
  <si>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</si>
  <si>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</si>
  <si>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</si>
  <si>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</si>
  <si>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</si>
  <si>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</si>
  <si>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</si>
  <si>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</si>
  <si>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</si>
  <si>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</si>
  <si>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</si>
  <si>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</si>
  <si>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</si>
  <si>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</si>
  <si>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</si>
  <si>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</si>
  <si>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</si>
  <si>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</si>
  <si>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</si>
  <si>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</si>
  <si>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</si>
  <si>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</si>
  <si>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</si>
  <si>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</si>
  <si>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</si>
  <si>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</si>
  <si>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</si>
  <si>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</si>
  <si>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</si>
  <si>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</si>
  <si>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</si>
  <si>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</si>
  <si>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</si>
  <si>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</si>
  <si>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</si>
  <si>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</si>
  <si>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</si>
  <si>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</si>
  <si>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</si>
  <si>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</si>
  <si>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</si>
  <si>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</si>
  <si>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</si>
  <si>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</si>
  <si>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</si>
  <si>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</si>
  <si>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</si>
  <si>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</si>
  <si>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</si>
  <si>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</si>
  <si>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</si>
  <si>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</si>
  <si>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</si>
  <si>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</si>
  <si>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</si>
  <si>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</si>
  <si>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</si>
  <si>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</si>
  <si>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</si>
  <si>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</si>
  <si>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</si>
  <si>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</si>
  <si>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</si>
  <si>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</si>
  <si>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</si>
  <si>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</si>
  <si>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</si>
  <si>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</si>
  <si>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</si>
  <si>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</si>
  <si>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</si>
  <si>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</si>
  <si>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</si>
  <si>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</si>
  <si>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</si>
  <si>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</si>
  <si>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</si>
  <si>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</si>
  <si>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</si>
  <si>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</si>
  <si>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</si>
  <si>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</si>
  <si>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</si>
  <si>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</si>
  <si>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</si>
  <si>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</si>
  <si>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</si>
  <si>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</si>
  <si>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</si>
  <si>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</si>
  <si>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</si>
  <si>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</si>
  <si>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</si>
  <si>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</si>
  <si>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</si>
  <si>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</si>
  <si>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</si>
  <si>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</si>
  <si>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</si>
  <si>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</si>
  <si>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</si>
  <si>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</si>
  <si>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</si>
  <si>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</si>
  <si>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</si>
  <si>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</si>
  <si>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</si>
  <si>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</si>
  <si>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</si>
  <si>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</si>
  <si>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</si>
  <si>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</si>
  <si>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</si>
  <si>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</si>
  <si>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</si>
  <si>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</si>
  <si>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</si>
  <si>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</si>
  <si>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</si>
  <si>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</si>
  <si>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</si>
  <si>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</si>
  <si>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</si>
  <si>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</si>
  <si>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</si>
  <si>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</si>
  <si>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</si>
  <si>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</si>
  <si>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</si>
  <si>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</si>
  <si>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</si>
  <si>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</si>
  <si>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</si>
  <si>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</si>
  <si>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</si>
  <si>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</si>
  <si>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</si>
  <si>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</si>
  <si>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</si>
  <si>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</si>
  <si>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</si>
  <si>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</si>
  <si>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</si>
  <si>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</si>
  <si>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</si>
  <si>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</si>
  <si>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</si>
  <si>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</si>
  <si>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</si>
  <si>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</si>
  <si>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</si>
  <si>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</si>
  <si>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</si>
  <si>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</si>
  <si>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</si>
  <si>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</si>
  <si>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</si>
  <si>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</si>
  <si>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</si>
  <si>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</si>
  <si>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</si>
  <si>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</si>
  <si>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</si>
  <si>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</si>
  <si>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</si>
  <si>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</si>
  <si>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</si>
  <si>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</si>
  <si>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</si>
  <si>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</si>
  <si>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</si>
  <si>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</si>
  <si>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</si>
  <si>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</si>
  <si>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</si>
  <si>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</si>
  <si>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</si>
  <si>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</si>
  <si>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</si>
  <si>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</si>
  <si>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</si>
  <si>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</si>
  <si>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</si>
  <si>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</si>
  <si>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</si>
  <si>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</si>
  <si>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</si>
  <si>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</si>
  <si>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</si>
  <si>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</si>
  <si>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</si>
  <si>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</si>
  <si>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</si>
  <si>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</si>
  <si>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</si>
  <si>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</si>
  <si>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</si>
  <si>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</si>
  <si>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</si>
  <si>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</si>
  <si>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</si>
  <si>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</si>
  <si>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</si>
  <si>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</si>
  <si>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</si>
  <si>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</si>
  <si>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</si>
  <si>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</si>
  <si>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</si>
  <si>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</si>
  <si>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</si>
  <si>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</si>
  <si>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</si>
  <si>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</si>
  <si>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</si>
  <si>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</si>
  <si>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</si>
  <si>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</si>
  <si>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</si>
  <si>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</si>
  <si>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</si>
  <si>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</si>
  <si>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</si>
  <si>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</si>
  <si>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</si>
  <si>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</si>
  <si>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</si>
  <si>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</si>
  <si>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</si>
  <si>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</si>
  <si>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</si>
  <si>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</si>
  <si>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</si>
  <si>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</si>
  <si>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</si>
  <si>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</si>
  <si>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</si>
  <si>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</si>
  <si>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</si>
  <si>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</si>
  <si>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</si>
  <si>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</si>
  <si>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</si>
  <si>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</si>
  <si>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</si>
  <si>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</si>
  <si>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</si>
  <si>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</si>
  <si>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</si>
  <si>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</si>
  <si>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</si>
  <si>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</si>
  <si>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</si>
  <si>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</si>
  <si>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</si>
  <si>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</si>
  <si>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</si>
  <si>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</si>
  <si>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</si>
  <si>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</si>
  <si>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</si>
  <si>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</si>
  <si>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</si>
  <si>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</si>
  <si>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</si>
  <si>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</si>
  <si>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</si>
  <si>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</si>
  <si>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</si>
  <si>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</si>
  <si>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</si>
  <si>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</si>
  <si>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</si>
  <si>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</si>
  <si>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</si>
  <si>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</si>
  <si>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</si>
  <si>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</si>
  <si>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</si>
  <si>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</si>
  <si>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</si>
  <si>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</si>
  <si>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</si>
  <si>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</si>
  <si>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</si>
  <si>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</si>
  <si>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</si>
  <si>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</si>
  <si>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</si>
  <si>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</si>
  <si>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</si>
  <si>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</si>
  <si>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</si>
  <si>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</si>
  <si>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</si>
  <si>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</si>
  <si>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</si>
  <si>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</si>
  <si>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</si>
  <si>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</si>
  <si>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</si>
  <si>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</si>
  <si>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</si>
  <si>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</si>
  <si>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</si>
  <si>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</si>
  <si>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</si>
  <si>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</si>
  <si>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</si>
  <si>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</si>
  <si>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</si>
  <si>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</si>
  <si>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</si>
  <si>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</si>
  <si>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</si>
  <si>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</si>
  <si>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</si>
  <si>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</si>
  <si>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</si>
  <si>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</si>
  <si>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</si>
  <si>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</si>
  <si>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</si>
  <si>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</si>
  <si>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</si>
  <si>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</si>
  <si>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</si>
  <si>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</si>
  <si>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</si>
  <si>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</si>
  <si>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</si>
  <si>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</si>
  <si>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</si>
  <si>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</si>
  <si>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</si>
  <si>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</si>
  <si>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</si>
  <si>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</si>
  <si>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</si>
  <si>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</si>
  <si>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</si>
  <si>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</si>
  <si>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</si>
  <si>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</si>
  <si>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</si>
  <si>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</si>
  <si>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</si>
  <si>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</si>
  <si>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</si>
  <si>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</si>
  <si>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</si>
  <si>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</si>
  <si>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</si>
  <si>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</si>
  <si>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</si>
  <si>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</si>
  <si>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</si>
  <si>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</si>
  <si>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</si>
  <si>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</si>
  <si>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</si>
  <si>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</si>
  <si>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</si>
  <si>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</si>
  <si>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</si>
  <si>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</si>
  <si>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</si>
  <si>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</si>
  <si>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</si>
  <si>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</si>
  <si>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</si>
  <si>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</si>
  <si>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</si>
  <si>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</si>
  <si>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</si>
  <si>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</si>
  <si>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</si>
  <si>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</si>
  <si>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</si>
  <si>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</si>
  <si>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</si>
  <si>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</si>
  <si>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</si>
  <si>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</si>
  <si>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</si>
  <si>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</si>
  <si>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</si>
  <si>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</si>
  <si>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</si>
  <si>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</si>
  <si>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</si>
  <si>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</si>
  <si>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</si>
  <si>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</si>
  <si>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</si>
  <si>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</si>
  <si>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</si>
  <si>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</si>
  <si>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</si>
  <si>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</si>
  <si>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</si>
  <si>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</si>
  <si>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</si>
  <si>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</si>
  <si>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</si>
  <si>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</si>
  <si>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</si>
  <si>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</si>
  <si>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</si>
  <si>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</si>
  <si>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</si>
  <si>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</si>
  <si>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</si>
  <si>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</si>
  <si>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</si>
  <si>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</si>
  <si>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</si>
  <si>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</si>
  <si>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</si>
  <si>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</si>
  <si>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</si>
  <si>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</si>
  <si>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</si>
  <si>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</si>
  <si>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</si>
  <si>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</si>
  <si>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</si>
  <si>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</si>
  <si>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</si>
  <si>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</si>
  <si>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</si>
  <si>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</si>
  <si>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</si>
  <si>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</si>
  <si>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</si>
  <si>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</si>
  <si>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</si>
  <si>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</si>
  <si>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</si>
  <si>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</si>
  <si>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</si>
  <si>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</si>
  <si>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</si>
  <si>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</si>
  <si>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</si>
  <si>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</si>
  <si>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</si>
  <si>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</si>
  <si>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</si>
  <si>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</si>
  <si>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</si>
  <si>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</si>
  <si>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</si>
  <si>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</si>
  <si>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</si>
  <si>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</si>
  <si>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</si>
  <si>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</si>
  <si>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</si>
  <si>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</si>
  <si>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</si>
  <si>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</si>
  <si>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</si>
  <si>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</si>
  <si>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</si>
  <si>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</si>
  <si>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</si>
  <si>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</si>
  <si>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</si>
  <si>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</si>
  <si>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</si>
  <si>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</si>
  <si>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</si>
  <si>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</si>
  <si>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</si>
  <si>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</si>
  <si>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</si>
  <si>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</si>
  <si>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</si>
  <si>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</si>
  <si>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</si>
  <si>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</si>
  <si>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</si>
  <si>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</si>
  <si>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</si>
  <si>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</si>
  <si>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</si>
  <si>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</si>
  <si>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</si>
  <si>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</si>
  <si>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</si>
  <si>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</si>
  <si>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</si>
  <si>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</si>
  <si>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</si>
  <si>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</si>
  <si>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</si>
  <si>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</si>
  <si>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</si>
  <si>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</si>
  <si>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</si>
  <si>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</si>
  <si>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</si>
  <si>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</si>
  <si>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</si>
  <si>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</si>
  <si>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</si>
  <si>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</si>
  <si>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</si>
  <si>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</si>
  <si>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</si>
  <si>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</si>
  <si>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</si>
  <si>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</si>
  <si>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</si>
  <si>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</si>
  <si>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</si>
  <si>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</si>
  <si>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</si>
  <si>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</si>
  <si>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</si>
  <si>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</si>
  <si>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</si>
  <si>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</si>
  <si>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</si>
  <si>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</si>
  <si>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</si>
  <si>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</si>
  <si>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</si>
  <si>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</si>
  <si>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</si>
  <si>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</si>
  <si>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</si>
  <si>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</si>
  <si>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</si>
  <si>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</si>
  <si>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</si>
  <si>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</si>
  <si>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</si>
  <si>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</si>
  <si>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</si>
  <si>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</si>
  <si>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</si>
  <si>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</si>
  <si>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</si>
  <si>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</si>
  <si>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</si>
  <si>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</si>
  <si>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</si>
  <si>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</si>
  <si>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</si>
  <si>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</si>
  <si>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</si>
  <si>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</si>
  <si>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</si>
  <si>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</si>
  <si>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</si>
  <si>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</si>
  <si>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</si>
  <si>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</si>
  <si>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</si>
  <si>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</si>
  <si>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</si>
  <si>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</si>
  <si>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</si>
  <si>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</si>
  <si>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</si>
  <si>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</si>
  <si>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</si>
  <si>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</si>
  <si>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</si>
  <si>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</si>
  <si>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</si>
  <si>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</si>
  <si>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</si>
  <si>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</si>
  <si>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</si>
  <si>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</si>
  <si>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</si>
  <si>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</si>
  <si>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</si>
  <si>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</si>
  <si>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</si>
  <si>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</si>
  <si>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</si>
  <si>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</si>
  <si>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</si>
  <si>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</si>
  <si>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</si>
  <si>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</si>
  <si>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</si>
  <si>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</si>
  <si>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</si>
  <si>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</si>
  <si>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</si>
  <si>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</si>
  <si>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</si>
  <si>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</si>
  <si>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</si>
  <si>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</si>
  <si>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</si>
  <si>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</si>
  <si>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</si>
  <si>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</si>
  <si>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</si>
  <si>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</si>
  <si>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</si>
  <si>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</si>
  <si>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</si>
  <si>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</si>
  <si>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</si>
  <si>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</si>
  <si>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</si>
  <si>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</si>
  <si>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</si>
  <si>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</si>
  <si>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</si>
  <si>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</si>
  <si>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</si>
  <si>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</si>
  <si>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</si>
  <si>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</si>
  <si>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</si>
  <si>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</si>
  <si>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</si>
  <si>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</si>
  <si>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</si>
  <si>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</si>
  <si>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</si>
  <si>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</si>
  <si>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</si>
  <si>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</si>
  <si>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</si>
  <si>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</si>
  <si>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</si>
  <si>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</si>
  <si>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</si>
  <si>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</si>
  <si>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</si>
  <si>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</si>
  <si>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</si>
  <si>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</si>
  <si>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</si>
  <si>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</si>
  <si>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</si>
  <si>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</si>
  <si>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</si>
  <si>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</si>
  <si>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</si>
  <si>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</si>
  <si>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</si>
  <si>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</si>
  <si>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</si>
  <si>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</si>
  <si>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</si>
  <si>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</si>
  <si>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</si>
  <si>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</si>
  <si>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</si>
  <si>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</si>
  <si>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</si>
  <si>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</si>
  <si>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</si>
  <si>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</si>
  <si>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</si>
  <si>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</si>
  <si>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</si>
  <si>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</si>
  <si>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</si>
  <si>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</si>
  <si>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</si>
  <si>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</si>
  <si>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</si>
  <si>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</si>
  <si>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</si>
  <si>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</si>
  <si>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</si>
  <si>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</si>
  <si>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</si>
  <si>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</si>
  <si>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</si>
  <si>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</si>
  <si>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</si>
  <si>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</si>
  <si>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</si>
  <si>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</si>
  <si>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</si>
  <si>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</si>
  <si>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</si>
  <si>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</si>
  <si>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</si>
  <si>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</si>
  <si>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</si>
  <si>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</si>
  <si>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</si>
  <si>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</si>
  <si>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</si>
  <si>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</si>
  <si>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</si>
  <si>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</si>
  <si>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</si>
  <si>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</si>
  <si>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</si>
  <si>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</si>
  <si>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</si>
  <si>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</si>
  <si>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</si>
  <si>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</si>
  <si>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</si>
  <si>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</si>
  <si>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</si>
  <si>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</si>
  <si>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</si>
  <si>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</si>
  <si>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</si>
  <si>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</si>
  <si>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</si>
  <si>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</si>
  <si>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</si>
  <si>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</si>
  <si>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</si>
  <si>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</si>
  <si>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</si>
  <si>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</si>
  <si>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</si>
  <si>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</si>
  <si>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</si>
  <si>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</si>
  <si>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</si>
  <si>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</si>
  <si>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</si>
  <si>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</si>
  <si>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</si>
  <si>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</si>
  <si>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</si>
  <si>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</si>
  <si>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</si>
  <si>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</si>
  <si>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</si>
  <si>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</si>
  <si>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</si>
  <si>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</si>
  <si>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</si>
  <si>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</si>
  <si>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</si>
  <si>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</si>
  <si>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</si>
  <si>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</si>
  <si>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</si>
  <si>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</si>
  <si>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</si>
  <si>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</si>
  <si>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</si>
  <si>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</si>
  <si>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</si>
  <si>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</si>
  <si>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</si>
  <si>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</si>
  <si>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</si>
  <si>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</si>
  <si>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</si>
  <si>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</si>
  <si>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</si>
  <si>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</si>
  <si>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</si>
  <si>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</si>
  <si>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</si>
  <si>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</si>
  <si>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</si>
  <si>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</si>
  <si>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</si>
  <si>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</si>
  <si>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</si>
  <si>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</si>
  <si>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</si>
  <si>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</si>
  <si>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</si>
  <si>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</si>
  <si>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</si>
  <si>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</si>
  <si>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</si>
  <si>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</si>
  <si>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</si>
  <si>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</si>
  <si>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</si>
  <si>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</si>
  <si>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</si>
  <si>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</si>
  <si>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</si>
  <si>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</si>
  <si>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</si>
  <si>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</si>
  <si>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</si>
  <si>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</si>
  <si>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</si>
  <si>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</si>
  <si>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</si>
  <si>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</si>
  <si>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</si>
  <si>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</si>
  <si>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</si>
  <si>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</si>
  <si>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</si>
  <si>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</si>
  <si>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</si>
  <si>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</si>
  <si>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</si>
  <si>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</si>
  <si>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</si>
  <si>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</si>
  <si>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</si>
  <si>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</si>
  <si>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</si>
  <si>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</si>
  <si>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</si>
  <si>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</si>
  <si>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</si>
  <si>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</si>
  <si>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</si>
  <si>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</si>
  <si>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</si>
  <si>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</si>
  <si>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</si>
  <si>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</si>
  <si>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</si>
  <si>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</si>
  <si>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</si>
  <si>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</si>
  <si>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</si>
  <si>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</si>
  <si>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</si>
  <si>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</si>
  <si>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</si>
  <si>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</si>
  <si>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</si>
  <si>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</si>
  <si>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</si>
  <si>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</si>
  <si>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</si>
  <si>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</si>
  <si>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</si>
  <si>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</si>
  <si>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</si>
  <si>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</si>
  <si>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</si>
  <si>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</si>
  <si>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</si>
  <si>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</si>
  <si>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</si>
  <si>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</si>
  <si>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</si>
  <si>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</si>
  <si>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</si>
  <si>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</si>
  <si>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</si>
  <si>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</si>
  <si>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</si>
  <si>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</si>
  <si>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</si>
  <si>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</si>
  <si>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</si>
  <si>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</si>
  <si>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</si>
  <si>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</si>
  <si>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</si>
  <si>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</si>
  <si>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</si>
  <si>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</si>
  <si>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</si>
  <si>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</si>
  <si>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</si>
  <si>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</si>
  <si>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</si>
  <si>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</si>
  <si>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</si>
  <si>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</si>
  <si>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</si>
  <si>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</si>
  <si>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</si>
  <si>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</si>
  <si>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</si>
  <si>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</si>
  <si>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</si>
  <si>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</si>
  <si>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</si>
  <si>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</si>
  <si>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</si>
  <si>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</si>
  <si>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</si>
  <si>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</si>
  <si>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</si>
  <si>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</si>
  <si>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</si>
  <si>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</si>
  <si>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</si>
  <si>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</si>
  <si>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</si>
  <si>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</si>
  <si>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</si>
  <si>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</si>
  <si>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</si>
  <si>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</si>
  <si>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</si>
  <si>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</si>
  <si>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</si>
  <si>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</si>
  <si>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</si>
  <si>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</si>
  <si>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</si>
  <si>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</si>
  <si>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</si>
  <si>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</si>
  <si>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</si>
  <si>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</si>
  <si>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</si>
  <si>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</si>
  <si>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</si>
  <si>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</si>
  <si>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</si>
  <si>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</si>
  <si>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</si>
  <si>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</si>
  <si>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</si>
  <si>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</si>
  <si>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</si>
  <si>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</si>
  <si>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</si>
  <si>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</si>
  <si>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</si>
  <si>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</si>
  <si>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</si>
  <si>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</si>
  <si>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</si>
  <si>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</si>
  <si>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</si>
  <si>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</si>
  <si>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</si>
  <si>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</si>
  <si>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</si>
  <si>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</si>
  <si>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</si>
  <si>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</si>
  <si>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</si>
  <si>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</si>
  <si>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</si>
  <si>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</si>
  <si>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</si>
  <si>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</si>
  <si>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</si>
  <si>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</si>
  <si>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</si>
  <si>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</si>
  <si>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</si>
  <si>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</si>
  <si>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</si>
  <si>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</si>
  <si>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</si>
  <si>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</si>
  <si>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</si>
  <si>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</si>
  <si>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</si>
  <si>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</si>
  <si>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</si>
  <si>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</si>
  <si>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</si>
  <si>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</si>
  <si>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</si>
  <si>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</si>
  <si>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</si>
  <si>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</si>
  <si>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</si>
  <si>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</si>
  <si>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</si>
  <si>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</si>
  <si>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</si>
  <si>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</si>
  <si>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</si>
  <si>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</si>
  <si>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</si>
  <si>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</si>
  <si>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</si>
  <si>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</si>
  <si>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</si>
  <si>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</si>
  <si>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</si>
  <si>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</si>
  <si>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</si>
  <si>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</si>
  <si>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</si>
  <si>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</si>
  <si>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</si>
  <si>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</si>
  <si>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</si>
  <si>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</si>
  <si>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</si>
  <si>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</si>
  <si>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</si>
  <si>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</si>
  <si>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</si>
  <si>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</si>
  <si>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</si>
  <si>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</si>
  <si>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</si>
  <si>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</si>
  <si>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</si>
  <si>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</si>
  <si>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</si>
  <si>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</si>
  <si>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</si>
  <si>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</si>
  <si>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</si>
  <si>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</si>
  <si>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</si>
  <si>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</si>
  <si>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</si>
  <si>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</si>
  <si>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</si>
  <si>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</si>
  <si>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</si>
  <si>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</si>
  <si>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</si>
  <si>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</si>
  <si>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</si>
  <si>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</si>
  <si>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</si>
  <si>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</si>
  <si>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</si>
  <si>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</si>
  <si>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</si>
  <si>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</si>
  <si>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</si>
  <si>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</si>
  <si>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</si>
  <si>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</si>
  <si>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</si>
  <si>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</si>
  <si>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</si>
  <si>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</si>
  <si>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</si>
  <si>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</si>
  <si>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</si>
  <si>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</si>
  <si>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</si>
  <si>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</si>
  <si>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</si>
  <si>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</si>
  <si>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</si>
  <si>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</si>
  <si>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</si>
  <si>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</si>
  <si>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</si>
  <si>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</si>
  <si>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</si>
  <si>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</si>
  <si>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</si>
  <si>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</si>
  <si>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</si>
  <si>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</si>
  <si>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</si>
  <si>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</si>
  <si>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</si>
  <si>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</si>
  <si>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</si>
  <si>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</si>
  <si>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</si>
  <si>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</si>
  <si>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</si>
  <si>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</si>
  <si>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</si>
  <si>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</si>
  <si>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</si>
  <si>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</si>
  <si>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</si>
  <si>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</si>
  <si>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</si>
  <si>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</si>
  <si>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</si>
  <si>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</si>
  <si>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</si>
  <si>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</si>
  <si>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</si>
  <si>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</si>
  <si>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</si>
  <si>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</si>
  <si>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</si>
  <si>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</si>
  <si>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</si>
  <si>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</si>
  <si>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</si>
  <si>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</si>
  <si>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</si>
  <si>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</si>
  <si>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</si>
  <si>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</si>
  <si>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</si>
  <si>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</si>
  <si>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</si>
  <si>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</si>
  <si>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</si>
  <si>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</si>
  <si>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</si>
  <si>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</si>
  <si>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</si>
  <si>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</si>
  <si>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</si>
  <si>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</si>
  <si>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</si>
  <si>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</si>
  <si>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</si>
  <si>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</si>
  <si>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</si>
  <si>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</si>
  <si>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</si>
  <si>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</si>
  <si>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</si>
  <si>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</si>
  <si>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</si>
  <si>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</si>
  <si>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</si>
  <si>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</si>
  <si>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</si>
  <si>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</si>
  <si>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</si>
  <si>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</si>
  <si>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</si>
  <si>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</si>
  <si>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</si>
  <si>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</si>
  <si>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</si>
  <si>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</si>
  <si>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</si>
  <si>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</si>
  <si>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</si>
  <si>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</si>
  <si>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</si>
  <si>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</si>
  <si>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</si>
  <si>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</si>
  <si>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</si>
  <si>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</si>
  <si>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</si>
  <si>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</si>
  <si>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</si>
  <si>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</si>
  <si>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</si>
  <si>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</si>
  <si>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</si>
  <si>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</si>
  <si>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</si>
  <si>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</si>
  <si>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</si>
  <si>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</si>
  <si>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</si>
  <si>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</si>
  <si>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</si>
  <si>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</si>
  <si>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</si>
  <si>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</si>
  <si>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</si>
  <si>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</si>
  <si>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</si>
  <si>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</si>
  <si>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</si>
  <si>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</si>
  <si>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</si>
  <si>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</si>
  <si>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</si>
  <si>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</si>
  <si>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</si>
  <si>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</si>
  <si>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</si>
  <si>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</si>
  <si>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</si>
  <si>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</si>
  <si>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</si>
  <si>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</si>
  <si>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</si>
  <si>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</si>
  <si>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</si>
  <si>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</si>
  <si>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</si>
  <si>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</si>
  <si>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</si>
  <si>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</si>
  <si>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</si>
  <si>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</si>
  <si>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</si>
  <si>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</si>
  <si>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</si>
  <si>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</si>
  <si>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</si>
  <si>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</si>
  <si>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</si>
  <si>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</si>
  <si>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</si>
  <si>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</si>
  <si>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</si>
  <si>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</si>
  <si>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</si>
  <si>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</si>
  <si>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</si>
  <si>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</si>
  <si>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</si>
  <si>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</si>
  <si>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</si>
  <si>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</si>
  <si>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</si>
  <si>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</si>
  <si>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</si>
  <si>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</si>
  <si>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</si>
  <si>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</si>
  <si>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</si>
  <si>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</si>
  <si>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</si>
  <si>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</si>
  <si>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</si>
  <si>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</si>
  <si>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</si>
  <si>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</si>
  <si>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</si>
  <si>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</si>
  <si>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</si>
  <si>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</si>
  <si>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</si>
  <si>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</si>
  <si>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</si>
  <si>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</si>
  <si>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</si>
  <si>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</si>
  <si>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</si>
  <si>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</si>
  <si>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</si>
  <si>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</si>
  <si>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</si>
  <si>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</si>
  <si>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</si>
  <si>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</si>
  <si>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</si>
  <si>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</si>
  <si>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</si>
  <si>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</si>
  <si>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</si>
  <si>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</si>
  <si>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</si>
  <si>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</si>
  <si>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</si>
  <si>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</si>
  <si>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</si>
  <si>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</si>
  <si>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</si>
  <si>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</si>
  <si>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</si>
  <si>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</si>
  <si>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</si>
  <si>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</si>
  <si>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</si>
  <si>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</si>
  <si>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</si>
  <si>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</si>
  <si>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</si>
  <si>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</si>
  <si>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</si>
  <si>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</si>
  <si>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</si>
  <si>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</si>
  <si>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</si>
  <si>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</si>
  <si>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</si>
  <si>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</si>
  <si>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</si>
  <si>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</si>
  <si>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</si>
  <si>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</si>
  <si>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</si>
  <si>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</si>
  <si>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</si>
  <si>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</si>
  <si>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</si>
  <si>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</si>
  <si>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</si>
  <si>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</si>
  <si>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</si>
  <si>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</si>
  <si>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</si>
  <si>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</si>
  <si>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</si>
  <si>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</si>
  <si>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</si>
  <si>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</si>
  <si>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</si>
  <si>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</si>
  <si>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</si>
  <si>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</si>
  <si>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</si>
  <si>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</si>
  <si>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</si>
  <si>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</si>
  <si>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</si>
  <si>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</si>
  <si>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</si>
  <si>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</si>
  <si>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</si>
  <si>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</si>
  <si>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</si>
  <si>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</si>
  <si>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</si>
  <si>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</si>
  <si>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</si>
  <si>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</si>
  <si>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</si>
  <si>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</si>
  <si>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</si>
  <si>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</si>
  <si>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</si>
  <si>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</si>
  <si>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</si>
  <si>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</si>
  <si>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</si>
  <si>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</si>
  <si>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</si>
  <si>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</si>
  <si>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</si>
  <si>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</si>
  <si>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</si>
  <si>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</si>
  <si>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</si>
  <si>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</si>
  <si>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</si>
  <si>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</si>
  <si>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</si>
  <si>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</si>
  <si>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</si>
  <si>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</si>
  <si>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</si>
  <si>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</si>
  <si>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</si>
  <si>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</si>
  <si>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</si>
  <si>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</si>
  <si>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</si>
  <si>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</si>
  <si>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</si>
  <si>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</si>
  <si>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</si>
  <si>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</si>
  <si>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</si>
  <si>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</si>
  <si>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</si>
  <si>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</si>
  <si>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</si>
  <si>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</si>
  <si>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</si>
  <si>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</si>
  <si>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</si>
  <si>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</si>
  <si>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</si>
  <si>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</si>
  <si>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</si>
  <si>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</si>
  <si>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</si>
  <si>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</si>
  <si>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</si>
  <si>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</si>
  <si>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</si>
  <si>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</si>
  <si>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</si>
  <si>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</si>
  <si>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</si>
  <si>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</si>
  <si>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</si>
  <si>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</si>
  <si>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</si>
  <si>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</si>
  <si>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</si>
  <si>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</si>
  <si>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</si>
  <si>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</si>
  <si>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</si>
  <si>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</si>
  <si>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</si>
  <si>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</si>
  <si>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</si>
  <si>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</si>
  <si>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</si>
  <si>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</si>
  <si>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</si>
  <si>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</si>
  <si>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</si>
  <si>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</si>
  <si>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</si>
  <si>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</si>
  <si>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</si>
  <si>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</si>
  <si>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</si>
  <si>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</si>
  <si>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</si>
  <si>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</si>
  <si>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</si>
  <si>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</si>
  <si>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</si>
  <si>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</si>
  <si>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</si>
  <si>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</si>
  <si>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</si>
  <si>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</si>
  <si>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</si>
  <si>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</si>
  <si>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</si>
  <si>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</si>
  <si>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</si>
  <si>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</si>
  <si>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</si>
  <si>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</si>
  <si>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</si>
  <si>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</si>
  <si>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</si>
  <si>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</si>
  <si>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</si>
  <si>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</si>
  <si>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</si>
  <si>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</si>
  <si>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</si>
  <si>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</si>
  <si>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</si>
  <si>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</si>
  <si>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</si>
  <si>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</si>
  <si>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</si>
  <si>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</si>
  <si>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</si>
  <si>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</si>
  <si>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</si>
  <si>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</si>
  <si>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</si>
  <si>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</si>
  <si>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</si>
  <si>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</si>
  <si>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</si>
  <si>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</si>
  <si>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</si>
  <si>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</si>
  <si>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</si>
  <si>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</si>
  <si>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</si>
  <si>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</si>
  <si>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</si>
  <si>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</si>
  <si>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</si>
  <si>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</si>
  <si>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</si>
  <si>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</si>
  <si>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</si>
  <si>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</si>
  <si>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</si>
  <si>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</si>
  <si>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</si>
  <si>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</si>
  <si>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</si>
  <si>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</si>
  <si>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</si>
  <si>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</si>
  <si>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</si>
  <si>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</si>
  <si>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</si>
  <si>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</si>
  <si>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</si>
  <si>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</si>
  <si>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</si>
  <si>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</si>
  <si>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</si>
  <si>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</si>
  <si>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</si>
  <si>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</si>
  <si>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</si>
  <si>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</si>
  <si>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</si>
  <si>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</si>
  <si>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</si>
  <si>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</si>
  <si>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</si>
  <si>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</si>
  <si>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</si>
  <si>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</si>
  <si>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</si>
  <si>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</si>
  <si>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</si>
  <si>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</si>
  <si>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</si>
  <si>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</si>
  <si>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</si>
  <si>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</si>
  <si>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</si>
  <si>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</si>
  <si>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</si>
  <si>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</si>
  <si>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</si>
  <si>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</si>
  <si>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</si>
  <si>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</si>
  <si>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</si>
  <si>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</si>
  <si>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</si>
  <si>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</si>
  <si>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</si>
  <si>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</si>
  <si>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</si>
  <si>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</si>
  <si>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</si>
  <si>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</si>
  <si>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</si>
  <si>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</si>
  <si>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</si>
  <si>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</si>
  <si>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</si>
  <si>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</si>
  <si>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</si>
  <si>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</si>
  <si>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</si>
  <si>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</si>
  <si>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</si>
  <si>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</si>
  <si>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</si>
  <si>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</si>
  <si>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</si>
  <si>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</si>
  <si>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</si>
  <si>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</si>
  <si>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</si>
  <si>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</si>
  <si>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</si>
  <si>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</si>
  <si>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</si>
  <si>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</si>
  <si>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</si>
  <si>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</si>
  <si>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</si>
  <si>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</si>
  <si>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</si>
  <si>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</si>
  <si>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</si>
  <si>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</si>
  <si>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</si>
  <si>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</si>
  <si>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</si>
  <si>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</si>
  <si>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</si>
  <si>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</si>
  <si>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</si>
  <si>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</si>
  <si>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</si>
  <si>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</si>
  <si>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</si>
  <si>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</si>
  <si>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</si>
  <si>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</si>
  <si>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</si>
  <si>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</si>
  <si>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</si>
  <si>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</si>
  <si>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</si>
  <si>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</si>
  <si>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</si>
  <si>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</si>
  <si>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</si>
  <si>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</si>
  <si>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</si>
  <si>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</si>
  <si>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</si>
  <si>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</si>
  <si>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</si>
  <si>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</si>
  <si>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</si>
  <si>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</si>
  <si>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</si>
  <si>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</si>
  <si>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</si>
  <si>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</si>
  <si>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</si>
  <si>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</si>
  <si>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</si>
  <si>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</si>
  <si>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</si>
  <si>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</si>
  <si>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</si>
  <si>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</si>
  <si>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</si>
  <si>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</si>
  <si>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</si>
  <si>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</si>
  <si>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</si>
  <si>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</si>
  <si>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</si>
  <si>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</si>
  <si>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</si>
  <si>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</si>
  <si>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</si>
  <si>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</si>
  <si>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</si>
  <si>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</si>
  <si>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</si>
  <si>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</si>
  <si>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</si>
  <si>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</si>
  <si>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</si>
  <si>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</si>
  <si>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</si>
  <si>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</si>
  <si>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</si>
  <si>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</si>
  <si>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</si>
  <si>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</si>
  <si>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</si>
  <si>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</si>
  <si>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</si>
  <si>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</si>
  <si>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</si>
  <si>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</si>
  <si>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</si>
  <si>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</si>
  <si>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</si>
  <si>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</si>
  <si>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</si>
  <si>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</si>
  <si>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</si>
  <si>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</si>
  <si>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</si>
  <si>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</si>
  <si>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</si>
  <si>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</si>
  <si>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</si>
  <si>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</si>
  <si>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</si>
  <si>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</si>
  <si>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</si>
  <si>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</si>
  <si>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</si>
  <si>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</si>
  <si>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</si>
  <si>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</si>
  <si>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</si>
  <si>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</si>
  <si>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</si>
  <si>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</si>
  <si>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</si>
  <si>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</si>
  <si>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</si>
  <si>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</si>
  <si>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</si>
  <si>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</si>
  <si>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</si>
  <si>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</si>
  <si>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</si>
  <si>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</si>
  <si>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</si>
  <si>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</si>
  <si>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</si>
  <si>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</si>
  <si>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</si>
  <si>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</si>
  <si>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</si>
  <si>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</si>
  <si>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</si>
  <si>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</si>
  <si>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</si>
  <si>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</si>
  <si>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</si>
  <si>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</si>
  <si>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</si>
  <si>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</si>
  <si>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</si>
  <si>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</si>
  <si>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</si>
  <si>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</si>
  <si>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</si>
  <si>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</si>
  <si>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</si>
  <si>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</si>
  <si>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</si>
  <si>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</si>
  <si>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</si>
  <si>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</si>
  <si>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</si>
  <si>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</si>
  <si>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</si>
  <si>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</si>
  <si>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</si>
  <si>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</si>
  <si>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</si>
  <si>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</si>
  <si>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</si>
  <si>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</si>
  <si>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</si>
  <si>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</si>
  <si>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</si>
  <si>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</si>
  <si>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</si>
  <si>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</si>
  <si>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</si>
  <si>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</si>
  <si>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</si>
  <si>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</si>
  <si>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</si>
  <si>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</si>
  <si>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</si>
  <si>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</si>
  <si>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</si>
  <si>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</si>
  <si>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</si>
  <si>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</si>
  <si>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</si>
  <si>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</si>
  <si>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</si>
  <si>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</si>
  <si>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</si>
  <si>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</si>
  <si>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</si>
  <si>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</si>
  <si>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</si>
  <si>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</si>
  <si>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</si>
  <si>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</si>
  <si>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</si>
  <si>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</si>
  <si>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</si>
  <si>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</si>
  <si>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</si>
  <si>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</si>
  <si>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</si>
  <si>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</si>
  <si>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</si>
  <si>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</si>
  <si>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</si>
  <si>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</si>
  <si>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</si>
  <si>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</si>
  <si>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</si>
  <si>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</si>
  <si>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</si>
  <si>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</si>
  <si>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</si>
  <si>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</si>
  <si>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</si>
  <si>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</si>
  <si>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</si>
  <si>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</si>
  <si>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</si>
  <si>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</si>
  <si>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</si>
  <si>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</si>
  <si>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</si>
  <si>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</si>
  <si>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</si>
  <si>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</si>
  <si>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</si>
  <si>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</si>
  <si>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</si>
  <si>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</si>
  <si>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</si>
  <si>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</si>
  <si>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</si>
  <si>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</si>
  <si>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</si>
  <si>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</si>
  <si>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</si>
  <si>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</si>
  <si>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</si>
  <si>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</si>
  <si>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</si>
  <si>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</si>
  <si>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</si>
  <si>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</si>
  <si>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</si>
  <si>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</si>
  <si>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</si>
  <si>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</si>
  <si>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</si>
  <si>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</si>
  <si>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</si>
  <si>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</si>
  <si>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</si>
  <si>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</si>
  <si>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</si>
  <si>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</si>
  <si>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</si>
  <si>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</si>
  <si>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</si>
  <si>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</si>
  <si>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</si>
  <si>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</si>
  <si>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</si>
  <si>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</si>
  <si>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</si>
  <si>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</si>
  <si>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</si>
  <si>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</si>
  <si>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</si>
  <si>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</si>
  <si>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</si>
  <si>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</si>
  <si>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</si>
  <si>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</si>
  <si>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</si>
  <si>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</si>
  <si>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</si>
  <si>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</si>
  <si>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</si>
  <si>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</si>
  <si>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</si>
  <si>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</si>
  <si>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</si>
  <si>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</si>
  <si>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</si>
  <si>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</si>
  <si>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</si>
  <si>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</si>
  <si>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</si>
  <si>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</si>
  <si>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</si>
  <si>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</si>
  <si>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</si>
  <si>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</si>
  <si>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</si>
  <si>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</si>
  <si>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</si>
  <si>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</si>
  <si>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</si>
  <si>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</si>
  <si>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</si>
  <si>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</si>
  <si>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</si>
  <si>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</si>
  <si>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</si>
  <si>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</si>
  <si>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</si>
  <si>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</si>
  <si>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</si>
  <si>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</si>
  <si>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</si>
  <si>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</si>
  <si>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</si>
  <si>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</si>
  <si>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</si>
  <si>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</si>
  <si>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</si>
  <si>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</si>
  <si>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</si>
  <si>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</si>
  <si>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</si>
  <si>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</si>
  <si>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</si>
  <si>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</si>
  <si>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</si>
  <si>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</si>
  <si>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</si>
  <si>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</si>
  <si>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</si>
  <si>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</si>
  <si>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</si>
  <si>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</si>
  <si>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</si>
  <si>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</si>
  <si>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</si>
  <si>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</si>
  <si>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</si>
  <si>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</si>
  <si>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</si>
  <si>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</si>
  <si>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</si>
  <si>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</si>
  <si>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</si>
  <si>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</si>
  <si>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</si>
  <si>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</si>
  <si>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</si>
  <si>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</si>
  <si>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</si>
  <si>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</si>
  <si>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</si>
  <si>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</si>
  <si>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</si>
  <si>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</si>
  <si>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</si>
  <si>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</si>
  <si>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</si>
  <si>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</si>
  <si>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</si>
  <si>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</si>
  <si>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</si>
  <si>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</si>
  <si>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</si>
  <si>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</si>
  <si>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</si>
  <si>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</si>
  <si>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</si>
  <si>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</si>
  <si>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</si>
  <si>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</si>
  <si>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</si>
  <si>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</si>
  <si>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</si>
  <si>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</si>
  <si>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</si>
  <si>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</si>
  <si>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</si>
  <si>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</si>
  <si>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</si>
  <si>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</si>
  <si>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</si>
  <si>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</si>
  <si>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</si>
  <si>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</si>
  <si>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</si>
  <si>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</si>
  <si>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</si>
  <si>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</si>
  <si>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</si>
  <si>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</si>
  <si>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</si>
  <si>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</si>
  <si>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</si>
  <si>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</si>
  <si>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</si>
  <si>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</si>
  <si>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</si>
  <si>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</si>
  <si>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</si>
  <si>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</si>
  <si>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</si>
  <si>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</si>
  <si>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</si>
  <si>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</si>
  <si>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</si>
  <si>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</si>
  <si>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</si>
  <si>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</si>
  <si>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</si>
  <si>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</si>
  <si>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</si>
  <si>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</si>
  <si>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</si>
  <si>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</si>
  <si>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</si>
  <si>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</si>
  <si>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</si>
  <si>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</si>
  <si>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</si>
  <si>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</si>
  <si>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</si>
  <si>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</si>
  <si>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</si>
  <si>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</si>
  <si>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</si>
  <si>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</si>
  <si>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</si>
  <si>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</si>
  <si>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</si>
  <si>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</si>
  <si>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</si>
  <si>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</si>
  <si>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</si>
  <si>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</si>
  <si>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</si>
  <si>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</si>
  <si>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</si>
  <si>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</si>
  <si>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</si>
  <si>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</si>
  <si>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</si>
  <si>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</si>
  <si>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</si>
  <si>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</si>
  <si>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</si>
  <si>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</si>
  <si>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</si>
  <si>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</si>
  <si>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</si>
  <si>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</si>
  <si>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</si>
  <si>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</si>
  <si>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</si>
  <si>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</si>
  <si>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</si>
  <si>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</si>
  <si>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</si>
  <si>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</si>
  <si>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</si>
  <si>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</si>
  <si>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</si>
  <si>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</si>
  <si>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</si>
  <si>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</si>
  <si>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</si>
  <si>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</si>
  <si>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</si>
  <si>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</si>
  <si>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</si>
  <si>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</si>
  <si>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</si>
  <si>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</si>
  <si>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</si>
  <si>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</si>
  <si>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</si>
  <si>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</si>
  <si>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</si>
  <si>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</si>
  <si>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</si>
  <si>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</si>
  <si>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</si>
  <si>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</si>
  <si>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</si>
  <si>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</si>
  <si>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</si>
  <si>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</si>
  <si>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</si>
  <si>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</si>
  <si>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</si>
  <si>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</si>
  <si>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</si>
  <si>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</si>
  <si>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</si>
  <si>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</si>
  <si>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</si>
  <si>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</si>
  <si>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</si>
  <si>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</si>
  <si>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</si>
  <si>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</si>
  <si>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</si>
  <si>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</si>
  <si>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</si>
  <si>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</si>
  <si>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</si>
  <si>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</si>
  <si>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</si>
  <si>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</si>
  <si>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</si>
  <si>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</si>
  <si>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</si>
  <si>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</si>
  <si>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</si>
  <si>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</si>
  <si>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</si>
  <si>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</si>
  <si>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</si>
  <si>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</si>
  <si>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</si>
  <si>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</si>
  <si>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</si>
  <si>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</si>
  <si>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</si>
  <si>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</si>
  <si>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</si>
  <si>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</si>
  <si>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</si>
  <si>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</si>
  <si>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</si>
  <si>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</si>
  <si>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</si>
  <si>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</si>
  <si>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</si>
  <si>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</si>
  <si>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</si>
  <si>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</si>
  <si>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</si>
  <si>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</si>
  <si>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</si>
  <si>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</si>
  <si>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</si>
  <si>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</si>
  <si>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</si>
  <si>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</si>
  <si>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</si>
  <si>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</si>
  <si>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</si>
  <si>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</si>
  <si>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</si>
  <si>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</si>
  <si>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</si>
  <si>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</si>
  <si>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</si>
  <si>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</si>
  <si>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</si>
  <si>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</si>
  <si>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</si>
  <si>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</si>
  <si>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</si>
  <si>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</si>
  <si>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</si>
  <si>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</si>
  <si>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</si>
  <si>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</si>
  <si>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</si>
  <si>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</si>
  <si>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</si>
  <si>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</si>
  <si>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</si>
  <si>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</si>
  <si>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</si>
  <si>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</si>
  <si>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</si>
  <si>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</si>
  <si>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</si>
  <si>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</si>
  <si>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</si>
  <si>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</si>
  <si>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</si>
  <si>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</si>
  <si>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</si>
  <si>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</si>
  <si>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</si>
  <si>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</si>
  <si>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</si>
  <si>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</si>
  <si>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</si>
  <si>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</si>
  <si>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</si>
  <si>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</si>
  <si>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</si>
  <si>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</si>
  <si>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</si>
  <si>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</si>
  <si>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</si>
  <si>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</si>
  <si>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</si>
  <si>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</si>
  <si>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</si>
  <si>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</si>
  <si>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</si>
  <si>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</si>
  <si>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</si>
  <si>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</si>
  <si>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</si>
  <si>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</si>
  <si>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</si>
  <si>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</si>
  <si>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</si>
  <si>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</si>
  <si>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</si>
  <si>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</si>
  <si>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</si>
  <si>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</si>
  <si>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</si>
  <si>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</si>
  <si>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</si>
  <si>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</si>
  <si>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</si>
  <si>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</si>
  <si>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</si>
  <si>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</si>
  <si>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</si>
  <si>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</si>
  <si>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</si>
  <si>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</si>
  <si>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</si>
  <si>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</si>
  <si>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</si>
  <si>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</si>
  <si>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</si>
  <si>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</si>
  <si>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</si>
  <si>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</si>
  <si>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</si>
  <si>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</si>
  <si>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</si>
  <si>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</si>
  <si>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</si>
  <si>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</si>
  <si>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</si>
  <si>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</si>
  <si>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</si>
  <si>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</si>
  <si>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</si>
  <si>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</si>
  <si>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</si>
  <si>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</si>
  <si>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</si>
  <si>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</si>
  <si>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</si>
  <si>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</si>
  <si>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</si>
  <si>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</si>
  <si>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</si>
  <si>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</si>
  <si>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</si>
  <si>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</si>
  <si>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</si>
  <si>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</si>
  <si>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</si>
  <si>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</si>
  <si>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</si>
  <si>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</si>
  <si>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</si>
  <si>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</si>
  <si>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</si>
  <si>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</si>
  <si>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</si>
  <si>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</si>
  <si>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</si>
  <si>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</si>
  <si>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</si>
  <si>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</si>
  <si>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</si>
  <si>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</si>
  <si>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</si>
  <si>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</si>
  <si>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</si>
  <si>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</si>
  <si>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</si>
  <si>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</si>
  <si>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</si>
  <si>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</si>
  <si>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</si>
  <si>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</si>
  <si>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</si>
  <si>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</si>
  <si>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</si>
  <si>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</si>
  <si>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</si>
  <si>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</si>
  <si>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</si>
  <si>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</si>
  <si>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</si>
  <si>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</si>
  <si>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</si>
  <si>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</si>
  <si>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</si>
  <si>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</si>
  <si>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</si>
  <si>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</si>
  <si>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</si>
  <si>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</si>
  <si>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</si>
  <si>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</si>
  <si>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</si>
  <si>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</si>
  <si>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</si>
  <si>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</si>
  <si>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</si>
  <si>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</si>
  <si>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</si>
  <si>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</si>
  <si>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</si>
  <si>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</si>
  <si>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</si>
  <si>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</si>
  <si>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</si>
  <si>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</si>
  <si>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</si>
  <si>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</si>
  <si>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</si>
  <si>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</si>
  <si>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</si>
  <si>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</si>
  <si>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</si>
  <si>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</si>
  <si>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</si>
  <si>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</si>
  <si>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</si>
  <si>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</si>
  <si>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</si>
  <si>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</si>
  <si>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</si>
  <si>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</si>
  <si>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</si>
  <si>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</si>
  <si>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</si>
  <si>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</si>
  <si>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</si>
  <si>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</si>
  <si>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</si>
  <si>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</si>
  <si>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</si>
  <si>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</si>
  <si>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</si>
  <si>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</si>
  <si>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</si>
  <si>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</si>
  <si>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</si>
  <si>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</si>
  <si>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</si>
  <si>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</si>
  <si>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</si>
  <si>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</si>
  <si>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</si>
  <si>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</si>
  <si>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</si>
  <si>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</si>
  <si>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</si>
  <si>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</si>
  <si>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</si>
  <si>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</si>
  <si>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</si>
  <si>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</si>
  <si>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</si>
  <si>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</si>
  <si>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</si>
  <si>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</si>
  <si>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</si>
  <si>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</si>
  <si>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</si>
  <si>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</si>
  <si>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</si>
  <si>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</si>
  <si>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</si>
  <si>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</si>
  <si>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</si>
  <si>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</si>
  <si>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</si>
  <si>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</si>
  <si>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</si>
  <si>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</si>
  <si>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</si>
  <si>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</si>
  <si>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</si>
  <si>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</si>
  <si>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</si>
  <si>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</si>
  <si>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</si>
  <si>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</si>
  <si>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</si>
  <si>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</si>
  <si>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</si>
  <si>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</si>
  <si>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</si>
  <si>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</si>
  <si>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</si>
  <si>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</si>
  <si>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</si>
  <si>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</si>
  <si>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</si>
  <si>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</si>
  <si>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</si>
  <si>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</si>
  <si>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</si>
  <si>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</si>
  <si>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</si>
  <si>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</si>
  <si>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</si>
  <si>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</si>
  <si>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</si>
  <si>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</si>
  <si>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</si>
  <si>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</si>
  <si>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</si>
  <si>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</si>
  <si>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</si>
  <si>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</si>
  <si>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</si>
  <si>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</si>
  <si>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</si>
  <si>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</si>
  <si>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</si>
  <si>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</si>
  <si>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</si>
  <si>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</si>
  <si>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</si>
  <si>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</si>
  <si>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</si>
  <si>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</si>
  <si>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</si>
  <si>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</si>
  <si>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</si>
  <si>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</si>
  <si>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</si>
  <si>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</si>
  <si>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</si>
  <si>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</si>
  <si>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</si>
  <si>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</si>
  <si>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</si>
  <si>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</si>
  <si>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</si>
  <si>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</si>
  <si>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</si>
  <si>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</si>
  <si>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</si>
  <si>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</si>
  <si>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</si>
  <si>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</si>
  <si>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</si>
  <si>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</si>
  <si>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</si>
  <si>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</si>
  <si>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</si>
  <si>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</si>
  <si>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</si>
  <si>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</si>
  <si>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</si>
  <si>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</si>
  <si>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</si>
  <si>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</si>
  <si>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</si>
  <si>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</si>
  <si>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</si>
  <si>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</si>
  <si>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</si>
  <si>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</si>
  <si>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</si>
  <si>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</si>
  <si>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</si>
  <si>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</si>
  <si>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</si>
  <si>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</si>
  <si>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</si>
  <si>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</si>
  <si>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</si>
  <si>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</si>
  <si>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</si>
  <si>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</si>
  <si>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</si>
  <si>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</si>
  <si>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</si>
  <si>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</si>
  <si>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</si>
  <si>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</si>
  <si>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</si>
  <si>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</si>
  <si>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</si>
  <si>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</si>
  <si>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</si>
  <si>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</si>
  <si>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</si>
  <si>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</si>
  <si>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</si>
  <si>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</si>
  <si>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</si>
  <si>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</si>
  <si>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</si>
  <si>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</si>
  <si>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</si>
  <si>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</si>
  <si>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</si>
  <si>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</si>
  <si>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</si>
  <si>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</si>
  <si>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</si>
  <si>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</si>
  <si>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</si>
  <si>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</si>
  <si>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</si>
  <si>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</si>
  <si>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</si>
  <si>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</si>
  <si>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</si>
  <si>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</si>
  <si>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</si>
  <si>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</si>
  <si>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</si>
  <si>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</si>
  <si>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</si>
  <si>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</si>
  <si>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</si>
  <si>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</si>
  <si>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</si>
  <si>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</si>
  <si>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</si>
  <si>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</si>
  <si>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</si>
  <si>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</si>
  <si>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</si>
  <si>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</si>
  <si>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</si>
  <si>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</si>
  <si>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</si>
  <si>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</si>
  <si>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</si>
  <si>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</si>
  <si>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</si>
  <si>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</si>
  <si>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</si>
  <si>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</si>
  <si>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</si>
  <si>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</si>
  <si>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</si>
  <si>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</si>
  <si>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</si>
  <si>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</si>
  <si>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</si>
  <si>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</si>
  <si>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</si>
  <si>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</si>
  <si>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</si>
  <si>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</si>
  <si>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</si>
  <si>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</si>
  <si>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</si>
  <si>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</si>
  <si>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</si>
  <si>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</si>
  <si>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</si>
  <si>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</si>
  <si>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</si>
  <si>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</si>
  <si>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</si>
  <si>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</si>
  <si>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</si>
  <si>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</si>
  <si>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</si>
  <si>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</si>
  <si>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</si>
  <si>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</si>
  <si>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</si>
  <si>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</si>
  <si>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</si>
  <si>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</si>
  <si>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</si>
  <si>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</si>
  <si>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</si>
  <si>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</si>
  <si>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</si>
  <si>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</si>
  <si>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</si>
  <si>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</si>
  <si>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</si>
  <si>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</si>
  <si>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</si>
  <si>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</si>
  <si>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</si>
  <si>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</si>
  <si>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</si>
  <si>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</si>
  <si>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</si>
  <si>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</si>
  <si>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</si>
  <si>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</si>
  <si>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</si>
  <si>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</si>
  <si>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</si>
  <si>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</si>
  <si>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</si>
  <si>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</si>
  <si>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</si>
  <si>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</si>
  <si>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</si>
  <si>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</si>
  <si>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</si>
  <si>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</si>
  <si>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</si>
  <si>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</si>
  <si>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</si>
  <si>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</si>
  <si>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</si>
  <si>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</si>
  <si>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</si>
  <si>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</si>
  <si>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</si>
  <si>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</si>
  <si>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</si>
  <si>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</si>
  <si>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</si>
  <si>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</si>
  <si>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</si>
  <si>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</si>
  <si>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</si>
  <si>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</si>
  <si>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</si>
  <si>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</si>
  <si>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</si>
  <si>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</si>
  <si>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</si>
  <si>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</si>
  <si>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</si>
  <si>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</si>
  <si>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</si>
  <si>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</si>
  <si>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</si>
  <si>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</si>
  <si>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</si>
  <si>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</si>
  <si>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</si>
  <si>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</si>
  <si>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</si>
  <si>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</si>
  <si>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</si>
  <si>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</si>
  <si>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</si>
  <si>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</si>
  <si>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</si>
  <si>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</si>
  <si>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</si>
  <si>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</si>
  <si>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</si>
  <si>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</si>
  <si>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</si>
  <si>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</si>
  <si>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</si>
  <si>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</si>
  <si>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</si>
  <si>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</si>
  <si>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</si>
  <si>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</si>
  <si>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</si>
  <si>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</si>
  <si>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</si>
  <si>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</si>
  <si>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</si>
  <si>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</si>
  <si>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</si>
  <si>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</si>
  <si>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</si>
  <si>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</si>
  <si>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</si>
  <si>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</si>
  <si>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</si>
  <si>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</si>
  <si>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</si>
  <si>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</si>
  <si>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</si>
  <si>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</si>
  <si>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</si>
  <si>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</si>
  <si>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</si>
  <si>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</si>
  <si>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</si>
  <si>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</si>
  <si>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</si>
  <si>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</si>
  <si>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</si>
  <si>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</si>
  <si>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</si>
  <si>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</si>
  <si>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</si>
  <si>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</si>
  <si>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</si>
  <si>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</si>
  <si>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</si>
  <si>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</si>
  <si>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</si>
  <si>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</si>
  <si>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</si>
  <si>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</si>
  <si>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</si>
  <si>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</si>
  <si>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</si>
  <si>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</si>
  <si>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</si>
  <si>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</si>
  <si>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</si>
  <si>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</si>
  <si>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</si>
  <si>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</si>
  <si>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</si>
  <si>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</si>
  <si>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</si>
  <si>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</si>
  <si>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</si>
  <si>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</si>
  <si>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</si>
  <si>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</si>
  <si>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</si>
  <si>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</si>
  <si>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</si>
  <si>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</si>
  <si>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</si>
  <si>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</si>
  <si>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</si>
  <si>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</si>
  <si>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</si>
  <si>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</si>
  <si>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</si>
  <si>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</si>
  <si>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</si>
  <si>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</si>
  <si>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</si>
  <si>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</si>
  <si>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</si>
  <si>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</si>
  <si>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</si>
  <si>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</si>
  <si>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</si>
  <si>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</si>
  <si>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</si>
  <si>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</si>
  <si>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</si>
  <si>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</si>
  <si>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</si>
  <si>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</si>
  <si>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</si>
  <si>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</si>
  <si>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</si>
  <si>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</si>
  <si>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</si>
  <si>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</si>
  <si>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</si>
  <si>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</si>
  <si>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</si>
  <si>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</si>
  <si>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</si>
  <si>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</si>
  <si>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</si>
  <si>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</si>
  <si>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</si>
  <si>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</si>
  <si>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</si>
  <si>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</si>
  <si>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</si>
  <si>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</si>
  <si>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</si>
  <si>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</si>
  <si>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</si>
  <si>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</si>
  <si>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</si>
  <si>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</si>
  <si>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</si>
  <si>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</si>
  <si>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</si>
  <si>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</si>
  <si>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</si>
  <si>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</si>
  <si>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</si>
  <si>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</si>
  <si>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</si>
  <si>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</si>
  <si>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</si>
  <si>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</si>
  <si>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</si>
  <si>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</si>
  <si>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</si>
  <si>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</si>
  <si>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</si>
  <si>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</si>
  <si>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</si>
  <si>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</si>
  <si>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</si>
  <si>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</si>
  <si>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</si>
  <si>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</si>
  <si>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</si>
  <si>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</si>
  <si>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</si>
  <si>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</si>
  <si>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</si>
  <si>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</si>
  <si>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</si>
  <si>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</si>
  <si>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</si>
  <si>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</si>
  <si>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</si>
  <si>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</si>
  <si>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</si>
  <si>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</si>
  <si>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</si>
  <si>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</si>
  <si>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</si>
  <si>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</si>
  <si>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</si>
  <si>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</si>
  <si>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</si>
  <si>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</si>
  <si>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</si>
  <si>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</si>
  <si>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</si>
  <si>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</si>
  <si>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</si>
  <si>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</si>
  <si>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</si>
  <si>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</si>
  <si>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</si>
  <si>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</si>
  <si>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</si>
  <si>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</si>
  <si>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</si>
  <si>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</si>
  <si>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</si>
  <si>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</si>
  <si>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</si>
  <si>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</si>
  <si>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</si>
  <si>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</si>
  <si>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</si>
  <si>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</si>
  <si>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</si>
  <si>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</si>
  <si>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</si>
  <si>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</si>
  <si>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</si>
  <si>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</si>
  <si>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</si>
  <si>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</si>
  <si>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</si>
  <si>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</si>
  <si>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</si>
  <si>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</si>
  <si>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</si>
  <si>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</si>
  <si>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</si>
  <si>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</si>
  <si>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</si>
  <si>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</si>
  <si>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</si>
  <si>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</si>
  <si>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</si>
  <si>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</si>
  <si>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</si>
  <si>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</si>
  <si>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</si>
  <si>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</si>
  <si>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</si>
  <si>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</si>
  <si>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</si>
  <si>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</si>
  <si>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</si>
  <si>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</si>
  <si>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</si>
  <si>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</si>
  <si>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</si>
  <si>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</si>
  <si>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</si>
  <si>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</si>
  <si>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</si>
  <si>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</si>
  <si>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</si>
  <si>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</si>
  <si>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</si>
  <si>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</si>
  <si>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</si>
  <si>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</si>
  <si>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</si>
  <si>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</si>
  <si>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</si>
  <si>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</si>
  <si>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</si>
  <si>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</si>
  <si>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</si>
  <si>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</si>
  <si>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</si>
  <si>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</si>
  <si>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</si>
  <si>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</si>
  <si>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</si>
  <si>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</si>
  <si>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</si>
  <si>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</si>
  <si>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</si>
  <si>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</si>
  <si>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</si>
  <si>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</si>
  <si>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</si>
  <si>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</si>
  <si>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</si>
  <si>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</si>
  <si>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</si>
  <si>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</si>
  <si>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</si>
  <si>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</si>
  <si>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</si>
  <si>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</si>
  <si>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</si>
  <si>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</si>
  <si>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</si>
  <si>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</si>
  <si>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</si>
  <si>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</si>
  <si>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</si>
  <si>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</si>
  <si>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</si>
  <si>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</si>
  <si>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</si>
  <si>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</si>
  <si>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</si>
  <si>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</si>
  <si>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</si>
  <si>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</si>
  <si>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</si>
  <si>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</si>
  <si>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</si>
  <si>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</si>
  <si>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</si>
  <si>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</si>
  <si>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</si>
  <si>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</si>
  <si>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</si>
  <si>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</si>
  <si>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</si>
  <si>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</si>
  <si>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</si>
  <si>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</si>
  <si>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</si>
  <si>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</si>
  <si>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</si>
  <si>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</si>
  <si>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</si>
  <si>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</si>
  <si>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</si>
  <si>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</si>
  <si>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</si>
  <si>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</si>
  <si>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</si>
  <si>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</si>
  <si>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</si>
  <si>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</si>
  <si>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</si>
  <si>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</si>
  <si>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</si>
  <si>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</si>
  <si>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</si>
  <si>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</si>
  <si>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</si>
  <si>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</si>
  <si>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</si>
  <si>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</si>
  <si>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</si>
  <si>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</si>
  <si>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</si>
  <si>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</si>
  <si>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</si>
  <si>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</si>
  <si>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</si>
  <si>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</si>
  <si>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</si>
  <si>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</si>
  <si>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</si>
  <si>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</si>
  <si>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</si>
  <si>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</si>
  <si>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</si>
  <si>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</si>
  <si>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</si>
  <si>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</si>
  <si>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</si>
  <si>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</si>
  <si>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</si>
  <si>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</si>
  <si>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</si>
  <si>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</si>
  <si>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</si>
  <si>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</si>
  <si>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</si>
  <si>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</si>
  <si>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</si>
  <si>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</si>
  <si>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</si>
  <si>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</si>
  <si>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</si>
  <si>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</si>
  <si>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</si>
  <si>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</si>
  <si>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</si>
  <si>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</si>
  <si>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</si>
  <si>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</si>
  <si>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</si>
  <si>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</si>
  <si>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</si>
  <si>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</si>
  <si>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</si>
  <si>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</si>
  <si>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</si>
  <si>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</si>
  <si>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</si>
  <si>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</si>
  <si>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</si>
  <si>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</si>
  <si>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</si>
  <si>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</si>
  <si>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</si>
  <si>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</si>
  <si>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</si>
  <si>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</si>
  <si>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</si>
  <si>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</si>
  <si>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</si>
  <si>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</si>
  <si>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</si>
  <si>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</si>
  <si>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</si>
  <si>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</si>
  <si>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</si>
  <si>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</si>
  <si>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</si>
  <si>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</si>
  <si>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</si>
  <si>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</si>
  <si>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</si>
  <si>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</si>
  <si>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</si>
  <si>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</si>
  <si>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</si>
  <si>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</si>
  <si>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</si>
  <si>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</si>
  <si>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</si>
  <si>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</si>
  <si>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</si>
  <si>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</si>
  <si>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</si>
  <si>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</si>
  <si>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</si>
  <si>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</si>
  <si>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</si>
  <si>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</si>
  <si>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</si>
  <si>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</si>
  <si>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</si>
  <si>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</si>
  <si>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</si>
  <si>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</si>
  <si>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</si>
  <si>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</si>
  <si>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</si>
  <si>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</si>
  <si>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</si>
  <si>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</si>
  <si>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</si>
  <si>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</si>
  <si>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</si>
  <si>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</si>
  <si>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</si>
  <si>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</si>
  <si>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</si>
  <si>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</si>
  <si>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</si>
  <si>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</si>
  <si>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</si>
  <si>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</si>
  <si>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</si>
  <si>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</si>
  <si>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</si>
  <si>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</si>
  <si>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</si>
  <si>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</si>
  <si>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</si>
  <si>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</si>
  <si>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</si>
  <si>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</si>
  <si>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</si>
  <si>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</si>
  <si>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</si>
  <si>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</si>
  <si>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</si>
  <si>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</si>
  <si>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</si>
  <si>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</si>
  <si>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</si>
  <si>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</si>
  <si>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</si>
  <si>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</si>
  <si>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</si>
  <si>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</si>
  <si>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</si>
  <si>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</si>
  <si>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</si>
  <si>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</si>
  <si>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</si>
  <si>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</si>
  <si>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</si>
  <si>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</si>
  <si>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</si>
  <si>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</si>
  <si>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</si>
  <si>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</si>
  <si>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</si>
  <si>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</si>
  <si>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</si>
  <si>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</si>
  <si>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</si>
  <si>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</si>
  <si>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</si>
  <si>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</si>
  <si>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</si>
  <si>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</si>
  <si>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</si>
  <si>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</si>
  <si>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</si>
  <si>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</si>
  <si>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</si>
  <si>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</si>
  <si>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</si>
  <si>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</si>
  <si>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</si>
  <si>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</si>
  <si>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</si>
  <si>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</si>
  <si>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</si>
  <si>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</si>
  <si>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</si>
  <si>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</si>
  <si>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</si>
  <si>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</si>
  <si>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</si>
  <si>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</si>
  <si>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</si>
  <si>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</si>
  <si>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</si>
  <si>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</si>
  <si>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</si>
  <si>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</si>
  <si>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</si>
  <si>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</si>
  <si>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</si>
  <si>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</si>
  <si>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</si>
  <si>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</si>
  <si>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</si>
  <si>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</si>
  <si>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</si>
  <si>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</si>
  <si>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</si>
  <si>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</si>
  <si>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</si>
  <si>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</si>
  <si>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</si>
  <si>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</si>
  <si>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</si>
  <si>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</si>
  <si>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</si>
  <si>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</si>
  <si>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</si>
  <si>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</si>
  <si>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</si>
  <si>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</si>
  <si>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</si>
  <si>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</si>
  <si>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</si>
  <si>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</si>
  <si>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</si>
  <si>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</si>
  <si>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</si>
  <si>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</si>
  <si>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</si>
  <si>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</si>
  <si>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</si>
  <si>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</si>
  <si>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</si>
  <si>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</si>
  <si>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</si>
  <si>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</si>
  <si>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</si>
  <si>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</si>
  <si>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</si>
  <si>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</si>
  <si>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</si>
  <si>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</si>
  <si>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</si>
  <si>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</si>
  <si>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</si>
  <si>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</si>
  <si>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</si>
  <si>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</si>
  <si>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</si>
  <si>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</si>
  <si>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</si>
  <si>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</si>
  <si>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</si>
  <si>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</si>
  <si>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</si>
  <si>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</si>
  <si>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</si>
  <si>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</si>
  <si>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</si>
  <si>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</si>
  <si>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</si>
  <si>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</si>
  <si>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</si>
  <si>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</si>
  <si>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</si>
  <si>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</si>
  <si>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</si>
  <si>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</si>
  <si>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</si>
  <si>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</si>
  <si>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</si>
  <si>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</si>
  <si>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</si>
  <si>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</si>
  <si>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</si>
  <si>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</si>
  <si>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</si>
  <si>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</si>
  <si>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</si>
  <si>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</si>
  <si>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</si>
  <si>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</si>
  <si>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</si>
  <si>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</si>
  <si>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</si>
  <si>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</si>
  <si>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</si>
  <si>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</si>
  <si>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</si>
  <si>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</si>
  <si>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</si>
  <si>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</si>
  <si>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</si>
  <si>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</si>
  <si>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</si>
  <si>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</si>
  <si>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</si>
  <si>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</si>
  <si>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</si>
  <si>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</si>
  <si>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</si>
  <si>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</si>
  <si>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</si>
  <si>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</si>
  <si>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</si>
  <si>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</si>
  <si>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</si>
  <si>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</si>
  <si>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</si>
  <si>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</si>
  <si>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</si>
  <si>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</si>
  <si>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</si>
  <si>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</si>
  <si>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</si>
  <si>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</si>
  <si>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</si>
  <si>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</si>
  <si>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</si>
  <si>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</si>
  <si>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</si>
  <si>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</si>
  <si>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</si>
  <si>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</si>
  <si>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</si>
  <si>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</si>
  <si>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</si>
  <si>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</si>
  <si>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</si>
  <si>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</si>
  <si>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</si>
  <si>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</si>
  <si>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</si>
  <si>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</si>
  <si>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</si>
  <si>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</si>
  <si>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</si>
  <si>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</si>
  <si>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</si>
  <si>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</si>
  <si>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</si>
  <si>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</si>
  <si>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</si>
  <si>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</si>
  <si>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</si>
  <si>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</si>
  <si>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</si>
  <si>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</si>
  <si>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</si>
  <si>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</si>
  <si>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</si>
  <si>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</si>
  <si>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</si>
  <si>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</si>
  <si>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</si>
  <si>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</si>
  <si>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</si>
  <si>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</si>
  <si>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</si>
  <si>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</si>
  <si>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</si>
  <si>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</si>
  <si>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</si>
  <si>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</si>
  <si>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</si>
  <si>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</si>
  <si>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</si>
  <si>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</si>
  <si>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</si>
  <si>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</si>
  <si>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</si>
  <si>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</si>
  <si>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</si>
  <si>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</si>
  <si>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</si>
  <si>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</si>
  <si>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</si>
  <si>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</si>
  <si>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</si>
  <si>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</si>
  <si>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</si>
  <si>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</si>
  <si>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</si>
  <si>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</si>
  <si>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</si>
  <si>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</si>
  <si>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</si>
  <si>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</si>
  <si>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</si>
  <si>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</si>
  <si>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</si>
  <si>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</si>
  <si>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</si>
  <si>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</si>
  <si>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</si>
  <si>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</si>
  <si>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</si>
  <si>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</si>
  <si>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</si>
  <si>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</si>
  <si>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</si>
  <si>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</si>
  <si>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</si>
  <si>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</si>
  <si>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</si>
  <si>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</si>
  <si>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</si>
  <si>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</si>
  <si>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</si>
  <si>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</si>
  <si>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</si>
  <si>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</si>
  <si>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</si>
  <si>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</si>
  <si>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</si>
  <si>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</si>
  <si>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</si>
  <si>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</si>
  <si>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</si>
  <si>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</si>
  <si>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</si>
  <si>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</si>
  <si>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</si>
  <si>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</si>
  <si>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</si>
  <si>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</si>
  <si>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</si>
  <si>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</si>
  <si>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</si>
  <si>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</si>
  <si>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</si>
  <si>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</si>
  <si>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</si>
  <si>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</si>
  <si>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</si>
  <si>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</si>
  <si>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</si>
  <si>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</si>
  <si>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</si>
  <si>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</si>
  <si>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</si>
  <si>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</si>
  <si>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</si>
  <si>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</si>
  <si>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</si>
  <si>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</si>
  <si>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</si>
  <si>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</si>
  <si>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</si>
  <si>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</si>
  <si>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</si>
  <si>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</si>
  <si>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</si>
  <si>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</si>
  <si>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</si>
  <si>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</si>
  <si>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</si>
  <si>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</si>
  <si>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</si>
  <si>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</si>
  <si>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</si>
  <si>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</si>
  <si>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</si>
  <si>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</si>
  <si>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</si>
  <si>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</si>
  <si>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</si>
  <si>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</si>
  <si>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</si>
  <si>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</si>
  <si>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</si>
  <si>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</si>
  <si>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</si>
  <si>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</si>
  <si>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</si>
  <si>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</si>
  <si>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</si>
  <si>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</si>
  <si>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</si>
  <si>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</si>
  <si>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</si>
  <si>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</si>
  <si>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</si>
  <si>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</si>
  <si>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</si>
  <si>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</si>
  <si>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</si>
  <si>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</si>
  <si>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</si>
  <si>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</si>
  <si>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</si>
  <si>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</si>
  <si>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</si>
  <si>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</si>
  <si>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</si>
  <si>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</si>
  <si>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</si>
  <si>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</si>
  <si>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</si>
  <si>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</si>
  <si>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</si>
  <si>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</si>
  <si>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</si>
  <si>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</si>
  <si>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</si>
  <si>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</si>
  <si>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</si>
  <si>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</si>
  <si>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</si>
  <si>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</si>
  <si>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</si>
  <si>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</si>
  <si>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</si>
  <si>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</si>
  <si>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</si>
  <si>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</si>
  <si>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</si>
  <si>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</si>
  <si>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</si>
  <si>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</si>
  <si>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</si>
  <si>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</si>
  <si>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</si>
  <si>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</si>
  <si>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</si>
  <si>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</si>
  <si>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</si>
  <si>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</si>
  <si>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</si>
  <si>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</si>
  <si>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</si>
  <si>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</si>
  <si>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</si>
  <si>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</si>
  <si>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</si>
  <si>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</si>
  <si>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</si>
  <si>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</si>
  <si>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</si>
  <si>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</si>
  <si>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</si>
  <si>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</si>
  <si>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</si>
  <si>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</si>
  <si>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</si>
  <si>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</si>
  <si>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</si>
  <si>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</si>
  <si>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</si>
  <si>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</si>
  <si>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</si>
  <si>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</si>
  <si>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</si>
  <si>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</si>
  <si>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</si>
  <si>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</si>
  <si>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</si>
  <si>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</si>
  <si>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</si>
  <si>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</si>
  <si>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</si>
  <si>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</si>
  <si>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</si>
  <si>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</si>
  <si>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</si>
  <si>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</si>
  <si>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</si>
  <si>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</si>
  <si>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</si>
  <si>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</si>
  <si>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</si>
  <si>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</si>
  <si>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</si>
  <si>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</si>
  <si>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</si>
  <si>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</si>
  <si>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</si>
  <si>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</si>
  <si>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</si>
  <si>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</si>
  <si>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</si>
  <si>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</si>
  <si>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</si>
  <si>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</si>
  <si>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</si>
  <si>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</si>
  <si>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</si>
  <si>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</si>
  <si>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</si>
  <si>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</si>
  <si>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</si>
  <si>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</si>
  <si>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</si>
  <si>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</si>
  <si>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</si>
  <si>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</si>
  <si>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</si>
  <si>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</si>
  <si>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</si>
  <si>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</si>
  <si>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</si>
  <si>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</si>
  <si>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</si>
  <si>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</si>
  <si>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</si>
  <si>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</si>
  <si>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</si>
  <si>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</si>
  <si>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</si>
  <si>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</si>
  <si>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</si>
  <si>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</si>
  <si>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</si>
  <si>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</si>
  <si>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</si>
  <si>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</si>
  <si>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</si>
  <si>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</si>
  <si>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</si>
  <si>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</si>
  <si>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</si>
  <si>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</si>
  <si>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</si>
  <si>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</si>
  <si>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</si>
  <si>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</si>
  <si>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</si>
  <si>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</si>
  <si>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</si>
  <si>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</si>
  <si>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</si>
  <si>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</si>
  <si>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</si>
  <si>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</si>
  <si>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</si>
  <si>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</si>
  <si>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</si>
  <si>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</si>
  <si>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</si>
  <si>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</si>
  <si>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</si>
  <si>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</si>
  <si>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</si>
  <si>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</si>
  <si>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</si>
  <si>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</si>
  <si>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</si>
  <si>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</si>
  <si>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</si>
  <si>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</si>
  <si>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</si>
  <si>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</si>
  <si>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</si>
  <si>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</si>
  <si>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</si>
  <si>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</si>
  <si>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</si>
  <si>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</si>
  <si>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</si>
  <si>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</si>
  <si>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</si>
  <si>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</si>
  <si>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</si>
  <si>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</si>
  <si>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</si>
  <si>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</si>
  <si>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</si>
  <si>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</si>
  <si>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</si>
  <si>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</si>
  <si>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</si>
  <si>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</si>
  <si>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</si>
  <si>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</si>
  <si>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</si>
  <si>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</si>
  <si>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</si>
  <si>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</si>
  <si>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</si>
  <si>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</si>
  <si>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</si>
  <si>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</si>
  <si>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</si>
  <si>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</si>
  <si>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</si>
  <si>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</si>
  <si>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</si>
  <si>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</si>
  <si>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</si>
  <si>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</si>
  <si>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</si>
  <si>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</si>
  <si>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</si>
  <si>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</si>
  <si>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</si>
  <si>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</si>
  <si>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</si>
  <si>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</si>
  <si>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</si>
  <si>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</si>
  <si>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</si>
  <si>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</si>
  <si>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</si>
  <si>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</si>
  <si>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</si>
  <si>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</si>
  <si>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</si>
  <si>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</si>
  <si>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</si>
  <si>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</si>
  <si>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</si>
  <si>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</si>
  <si>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</si>
  <si>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</si>
  <si>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</si>
  <si>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</si>
  <si>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</si>
  <si>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</si>
  <si>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</si>
  <si>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</si>
  <si>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</si>
  <si>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</si>
  <si>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</si>
  <si>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</si>
  <si>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</si>
  <si>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</si>
  <si>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</si>
  <si>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</si>
  <si>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</si>
  <si>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</si>
  <si>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</si>
  <si>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</si>
  <si>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</si>
  <si>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</si>
  <si>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</si>
  <si>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</si>
  <si>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</si>
  <si>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</si>
  <si>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</si>
  <si>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</si>
  <si>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</si>
  <si>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</si>
  <si>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</si>
  <si>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</si>
  <si>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</si>
  <si>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</si>
  <si>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</si>
  <si>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</si>
  <si>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</si>
  <si>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</si>
  <si>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</si>
  <si>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</si>
  <si>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</si>
  <si>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</si>
  <si>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</si>
  <si>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</si>
  <si>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</si>
  <si>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</si>
  <si>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</si>
  <si>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</si>
  <si>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</si>
  <si>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</si>
  <si>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</si>
  <si>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</si>
  <si>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</si>
  <si>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</si>
  <si>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</si>
  <si>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</si>
  <si>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</si>
  <si>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</si>
  <si>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</si>
  <si>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</si>
  <si>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</si>
  <si>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</si>
  <si>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</si>
  <si>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</si>
  <si>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</si>
  <si>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</si>
  <si>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</si>
  <si>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</si>
  <si>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</si>
  <si>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</si>
  <si>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</si>
  <si>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</si>
  <si>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</si>
  <si>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</si>
  <si>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</si>
  <si>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</si>
  <si>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</si>
  <si>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</si>
  <si>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</si>
  <si>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</si>
  <si>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</si>
  <si>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</si>
  <si>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</si>
  <si>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</si>
  <si>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</si>
  <si>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</si>
  <si>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</si>
  <si>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</si>
  <si>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</si>
  <si>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</si>
  <si>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</si>
  <si>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</si>
  <si>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</si>
  <si>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</si>
  <si>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</si>
  <si>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</si>
  <si>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</si>
  <si>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</si>
  <si>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</si>
  <si>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</si>
  <si>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</si>
  <si>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</si>
  <si>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</si>
  <si>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</si>
  <si>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</si>
  <si>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</si>
  <si>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</si>
  <si>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</si>
  <si>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</si>
  <si>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</si>
  <si>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</si>
  <si>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</si>
  <si>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</si>
  <si>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</si>
  <si>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</si>
  <si>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</si>
  <si>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</si>
  <si>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</si>
  <si>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</si>
  <si>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</si>
  <si>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</si>
  <si>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</si>
  <si>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</si>
  <si>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</si>
  <si>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</si>
  <si>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</si>
  <si>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</si>
  <si>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</si>
  <si>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</si>
  <si>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</si>
  <si>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</si>
  <si>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</si>
  <si>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</si>
  <si>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</si>
  <si>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</si>
  <si>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</si>
  <si>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</si>
  <si>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</si>
  <si>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</si>
  <si>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</si>
  <si>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</si>
  <si>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</si>
  <si>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</si>
  <si>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</si>
  <si>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</si>
  <si>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</si>
  <si>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</si>
  <si>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</si>
  <si>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</si>
  <si>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</si>
  <si>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</si>
  <si>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</si>
  <si>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</si>
  <si>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</si>
  <si>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</si>
  <si>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</si>
  <si>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</si>
  <si>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</si>
  <si>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</si>
  <si>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</si>
  <si>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</si>
  <si>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</si>
  <si>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</si>
  <si>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</si>
  <si>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</si>
  <si>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</si>
  <si>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</si>
  <si>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</si>
  <si>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</si>
  <si>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</si>
  <si>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</si>
  <si>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</si>
  <si>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</si>
  <si>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</si>
  <si>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</si>
  <si>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</si>
  <si>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</si>
  <si>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</si>
  <si>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</si>
  <si>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</si>
  <si>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</si>
  <si>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</si>
  <si>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</si>
  <si>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</si>
  <si>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</si>
  <si>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</si>
  <si>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</si>
  <si>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</si>
  <si>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</si>
  <si>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</si>
  <si>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</si>
  <si>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</si>
  <si>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</si>
  <si>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</si>
  <si>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</si>
  <si>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</si>
  <si>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</si>
  <si>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</si>
  <si>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</si>
  <si>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</si>
  <si>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</si>
  <si>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</si>
  <si>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</si>
  <si>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</si>
  <si>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</si>
  <si>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</si>
  <si>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</si>
  <si>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</si>
  <si>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</si>
  <si>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</si>
  <si>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</si>
  <si>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</si>
  <si>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</si>
  <si>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</si>
  <si>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</si>
  <si>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</si>
  <si>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</si>
  <si>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</si>
  <si>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</si>
  <si>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</si>
  <si>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</si>
  <si>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</si>
  <si>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</si>
  <si>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</si>
  <si>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</si>
  <si>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</si>
  <si>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</si>
  <si>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</si>
  <si>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</si>
  <si>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</si>
  <si>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</si>
  <si>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</si>
  <si>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</si>
  <si>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</si>
  <si>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</si>
  <si>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</si>
  <si>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</si>
  <si>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</si>
  <si>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</si>
  <si>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</si>
  <si>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</si>
  <si>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</si>
  <si>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</si>
  <si>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</si>
  <si>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</si>
  <si>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</si>
  <si>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</si>
  <si>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</si>
  <si>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</si>
  <si>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</si>
  <si>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</si>
  <si>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</si>
  <si>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</si>
  <si>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</si>
  <si>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</si>
  <si>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</si>
  <si>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</si>
  <si>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</si>
  <si>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</si>
  <si>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</si>
  <si>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</si>
  <si>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</si>
  <si>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</si>
  <si>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</si>
  <si>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</si>
  <si>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</si>
  <si>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</si>
  <si>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</si>
  <si>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</si>
  <si>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</si>
  <si>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</si>
  <si>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</si>
  <si>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</si>
  <si>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</si>
  <si>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</si>
  <si>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</si>
  <si>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</si>
  <si>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</si>
  <si>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</si>
  <si>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</si>
  <si>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</si>
  <si>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</si>
  <si>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</si>
  <si>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</si>
  <si>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</si>
  <si>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</si>
  <si>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</si>
  <si>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</si>
  <si>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</si>
  <si>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</si>
  <si>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</si>
  <si>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</si>
  <si>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</si>
  <si>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</si>
  <si>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</si>
  <si>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</si>
  <si>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</si>
  <si>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</si>
  <si>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</si>
  <si>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</si>
  <si>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</si>
  <si>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</si>
  <si>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</si>
  <si>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</si>
  <si>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</si>
  <si>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</si>
  <si>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</si>
  <si>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</si>
  <si>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</si>
  <si>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</si>
  <si>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</si>
  <si>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</si>
  <si>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</si>
  <si>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</si>
  <si>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</si>
  <si>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</si>
  <si>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</si>
  <si>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</si>
  <si>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</si>
  <si>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</si>
  <si>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</si>
  <si>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</si>
  <si>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</si>
  <si>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</si>
  <si>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</si>
  <si>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</si>
  <si>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</si>
  <si>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</si>
  <si>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</si>
  <si>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</si>
  <si>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</si>
  <si>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</si>
  <si>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</si>
  <si>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</si>
  <si>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</si>
  <si>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</si>
  <si>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</si>
  <si>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</si>
  <si>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</si>
  <si>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</si>
  <si>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</si>
  <si>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</si>
  <si>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</si>
  <si>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</si>
  <si>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</si>
  <si>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</si>
  <si>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</si>
  <si>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</si>
  <si>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</si>
  <si>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</si>
  <si>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</si>
  <si>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</si>
  <si>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</si>
  <si>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</si>
  <si>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</si>
  <si>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</si>
  <si>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</si>
  <si>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</si>
  <si>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</si>
  <si>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</si>
  <si>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</si>
  <si>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</si>
  <si>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</si>
  <si>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</si>
  <si>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</si>
  <si>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</si>
  <si>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</si>
  <si>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</si>
  <si>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</si>
  <si>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</si>
  <si>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</si>
  <si>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</si>
  <si>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</si>
  <si>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</si>
  <si>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</si>
  <si>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</si>
  <si>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</si>
  <si>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</si>
  <si>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</si>
  <si>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</si>
  <si>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</si>
  <si>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</si>
  <si>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</si>
  <si>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</si>
  <si>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</si>
  <si>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</si>
  <si>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</si>
  <si>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</si>
  <si>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</si>
  <si>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</si>
  <si>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</si>
  <si>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</si>
  <si>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</si>
  <si>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</si>
  <si>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</si>
  <si>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</si>
  <si>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</si>
  <si>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</si>
  <si>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</si>
  <si>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</si>
  <si>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</si>
  <si>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</si>
  <si>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</si>
  <si>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</si>
  <si>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</si>
  <si>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</si>
  <si>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</si>
  <si>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</si>
  <si>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</si>
  <si>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</si>
  <si>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</si>
  <si>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</si>
  <si>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</si>
  <si>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</si>
  <si>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</si>
  <si>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</si>
  <si>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</si>
  <si>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</si>
  <si>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</si>
  <si>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</si>
  <si>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</si>
  <si>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</si>
  <si>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</si>
  <si>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</si>
  <si>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</si>
  <si>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</si>
  <si>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</si>
  <si>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</si>
  <si>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</si>
  <si>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</si>
  <si>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</si>
  <si>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</si>
  <si>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</si>
  <si>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</si>
  <si>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</si>
  <si>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</si>
  <si>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</si>
  <si>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</si>
  <si>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</si>
  <si>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</si>
  <si>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</si>
  <si>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</si>
  <si>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</si>
  <si>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</si>
  <si>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</si>
  <si>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</si>
  <si>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</si>
  <si>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</si>
  <si>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</si>
  <si>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</si>
  <si>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</si>
  <si>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</si>
  <si>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</si>
  <si>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</si>
  <si>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</si>
  <si>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</si>
  <si>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</si>
  <si>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</si>
  <si>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</si>
  <si>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</si>
  <si>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</si>
  <si>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</si>
  <si>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</si>
  <si>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</si>
  <si>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</si>
  <si>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</si>
  <si>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</si>
  <si>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</si>
  <si>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</si>
  <si>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</si>
  <si>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</si>
  <si>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</si>
  <si>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</si>
  <si>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</si>
  <si>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</si>
  <si>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</si>
  <si>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</si>
  <si>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</si>
  <si>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</si>
  <si>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</si>
  <si>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</si>
  <si>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</si>
  <si>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</si>
  <si>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</si>
  <si>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</si>
  <si>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</si>
  <si>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</si>
  <si>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</si>
  <si>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</si>
  <si>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</si>
  <si>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</si>
  <si>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</si>
  <si>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</si>
  <si>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</si>
  <si>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</si>
  <si>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</si>
  <si>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</si>
  <si>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</si>
  <si>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</si>
  <si>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</si>
  <si>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</si>
  <si>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</si>
  <si>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</si>
  <si>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</si>
  <si>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</si>
  <si>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</si>
  <si>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</si>
  <si>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</si>
  <si>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</si>
  <si>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</si>
  <si>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</si>
  <si>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</si>
  <si>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</si>
  <si>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</si>
  <si>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</si>
  <si>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</si>
  <si>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</si>
  <si>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</si>
  <si>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</si>
  <si>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</si>
  <si>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</si>
  <si>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</si>
  <si>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</si>
  <si>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</si>
  <si>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</si>
  <si>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</si>
  <si>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</si>
  <si>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</si>
  <si>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</si>
  <si>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</si>
  <si>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</si>
  <si>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</si>
  <si>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</si>
  <si>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</si>
  <si>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</si>
  <si>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</si>
  <si>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</si>
  <si>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</si>
  <si>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</si>
  <si>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</si>
  <si>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</si>
  <si>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</si>
  <si>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</si>
  <si>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</si>
  <si>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</si>
  <si>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</si>
  <si>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</si>
  <si>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</si>
  <si>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</si>
  <si>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</si>
  <si>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</si>
  <si>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</si>
  <si>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</si>
  <si>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</si>
  <si>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</si>
  <si>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</si>
  <si>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</si>
  <si>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</si>
  <si>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</si>
  <si>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</si>
  <si>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</si>
  <si>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</si>
  <si>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</si>
  <si>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</si>
  <si>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</si>
  <si>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</si>
  <si>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</si>
  <si>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</si>
  <si>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</si>
  <si>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</si>
  <si>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</si>
  <si>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</si>
  <si>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</si>
  <si>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</si>
  <si>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</si>
  <si>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</si>
  <si>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</si>
  <si>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</si>
  <si>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</si>
  <si>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</si>
  <si>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</si>
  <si>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</si>
  <si>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</si>
  <si>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</si>
  <si>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</si>
  <si>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</si>
  <si>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</si>
  <si>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</si>
  <si>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</si>
  <si>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</si>
  <si>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</si>
  <si>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</si>
  <si>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</si>
  <si>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</si>
  <si>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</si>
  <si>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</si>
  <si>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</si>
  <si>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</si>
  <si>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</si>
  <si>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</si>
  <si>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</si>
  <si>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</si>
  <si>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</si>
  <si>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</si>
  <si>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</si>
  <si>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</si>
  <si>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</si>
  <si>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</si>
  <si>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</si>
  <si>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</si>
  <si>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</si>
  <si>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</si>
  <si>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</si>
  <si>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</si>
  <si>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</si>
  <si>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</si>
  <si>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</si>
  <si>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</si>
  <si>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</si>
  <si>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</si>
  <si>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</si>
  <si>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</si>
  <si>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</si>
  <si>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</si>
  <si>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</si>
  <si>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</si>
  <si>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</si>
  <si>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</si>
  <si>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</si>
  <si>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</si>
  <si>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</si>
  <si>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</si>
  <si>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</si>
  <si>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</si>
  <si>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</si>
  <si>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</si>
  <si>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</si>
  <si>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</si>
  <si>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</si>
  <si>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</si>
  <si>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</si>
  <si>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</si>
  <si>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</si>
  <si>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</si>
  <si>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</si>
  <si>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</si>
  <si>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</si>
  <si>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</si>
  <si>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</si>
  <si>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</si>
  <si>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</si>
  <si>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</si>
  <si>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</si>
  <si>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</si>
  <si>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</si>
  <si>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</si>
  <si>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</si>
  <si>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</si>
  <si>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</si>
  <si>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</si>
  <si>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</si>
  <si>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</si>
  <si>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</si>
  <si>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</si>
  <si>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</si>
  <si>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</si>
  <si>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</si>
  <si>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</si>
  <si>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</si>
  <si>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</si>
  <si>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</si>
  <si>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</si>
  <si>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</si>
  <si>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</si>
  <si>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</si>
  <si>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</si>
  <si>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</si>
  <si>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</si>
  <si>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</si>
  <si>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</si>
  <si>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</si>
  <si>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</si>
  <si>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</si>
  <si>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</si>
  <si>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</si>
  <si>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</si>
  <si>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</si>
  <si>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</si>
  <si>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</si>
  <si>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</si>
  <si>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</si>
  <si>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</si>
  <si>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</si>
  <si>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</si>
  <si>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</si>
  <si>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</si>
  <si>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</si>
  <si>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</si>
  <si>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</si>
  <si>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</si>
  <si>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</si>
  <si>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</si>
  <si>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</si>
  <si>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</si>
  <si>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</si>
  <si>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</si>
  <si>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</si>
  <si>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</si>
  <si>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</si>
  <si>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</si>
  <si>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</si>
  <si>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</si>
  <si>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</si>
  <si>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</si>
  <si>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</si>
  <si>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</si>
  <si>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</si>
  <si>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</si>
  <si>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</si>
  <si>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</si>
  <si>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</si>
  <si>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</si>
  <si>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</si>
  <si>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</si>
  <si>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</si>
  <si>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</si>
  <si>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</si>
  <si>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</si>
  <si>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</si>
  <si>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</si>
  <si>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</si>
  <si>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</si>
  <si>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</si>
  <si>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</si>
  <si>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</si>
  <si>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</si>
  <si>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</si>
  <si>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</si>
  <si>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</si>
  <si>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</si>
  <si>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</si>
  <si>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</si>
  <si>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</si>
  <si>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</si>
  <si>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</si>
  <si>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</si>
  <si>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</si>
  <si>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</si>
  <si>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</si>
  <si>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</si>
  <si>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</si>
  <si>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</si>
  <si>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</si>
  <si>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</si>
  <si>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</si>
  <si>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</si>
  <si>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</si>
  <si>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</si>
  <si>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</si>
  <si>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</si>
  <si>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</si>
  <si>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</si>
  <si>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</si>
  <si>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</si>
  <si>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</si>
  <si>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</si>
  <si>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</si>
  <si>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</si>
  <si>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</si>
  <si>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</si>
  <si>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</si>
  <si>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</si>
  <si>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</si>
  <si>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</si>
  <si>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</si>
  <si>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</si>
  <si>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</si>
  <si>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</si>
  <si>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</si>
  <si>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</si>
  <si>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</si>
  <si>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</si>
  <si>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</si>
  <si>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</si>
  <si>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</si>
  <si>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</si>
  <si>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</si>
  <si>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</si>
  <si>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</si>
  <si>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</si>
  <si>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</si>
  <si>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</si>
  <si>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</si>
  <si>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</si>
  <si>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</si>
  <si>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</si>
  <si>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</si>
  <si>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</si>
  <si>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</si>
  <si>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</si>
  <si>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</si>
  <si>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</si>
  <si>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</si>
  <si>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</si>
  <si>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</si>
  <si>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</si>
  <si>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</si>
  <si>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</si>
  <si>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</si>
  <si>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</si>
  <si>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</si>
  <si>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</si>
  <si>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</si>
  <si>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</si>
  <si>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</si>
  <si>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</si>
  <si>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</si>
  <si>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</si>
  <si>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</si>
  <si>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</si>
  <si>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</si>
  <si>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</si>
  <si>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</si>
  <si>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</si>
  <si>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</si>
  <si>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</si>
  <si>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</si>
  <si>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</si>
  <si>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</si>
  <si>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</si>
  <si>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</si>
  <si>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</si>
  <si>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</si>
  <si>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</si>
  <si>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</si>
  <si>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</si>
  <si>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</si>
  <si>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</si>
  <si>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</si>
  <si>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</si>
  <si>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</si>
  <si>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</si>
  <si>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</si>
  <si>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</si>
  <si>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</si>
  <si>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</si>
  <si>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</si>
  <si>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</si>
  <si>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</si>
  <si>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</si>
  <si>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</si>
  <si>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</si>
  <si>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</si>
  <si>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</si>
  <si>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</si>
  <si>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</si>
  <si>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</si>
  <si>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</si>
  <si>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</si>
  <si>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</si>
  <si>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</si>
  <si>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</si>
  <si>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</si>
  <si>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</si>
  <si>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</si>
  <si>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</si>
  <si>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</si>
  <si>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</si>
  <si>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</si>
  <si>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</si>
  <si>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</si>
  <si>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</si>
  <si>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</si>
  <si>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</si>
  <si>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</si>
  <si>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</si>
  <si>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</si>
  <si>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</si>
  <si>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</si>
  <si>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</si>
  <si>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</si>
  <si>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</si>
  <si>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</si>
  <si>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</si>
  <si>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</si>
  <si>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</si>
  <si>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</si>
  <si>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</si>
  <si>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</si>
  <si>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</si>
  <si>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</si>
  <si>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</si>
  <si>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</si>
  <si>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</si>
  <si>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</si>
  <si>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</si>
  <si>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</si>
  <si>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</si>
  <si>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</si>
  <si>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</si>
  <si>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</si>
  <si>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</si>
  <si>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</si>
  <si>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</si>
  <si>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</si>
  <si>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</si>
  <si>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</si>
  <si>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</si>
  <si>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</si>
  <si>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</si>
  <si>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</si>
  <si>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</si>
  <si>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</si>
  <si>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</si>
  <si>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</si>
  <si>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</si>
  <si>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</si>
  <si>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</si>
  <si>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</si>
  <si>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</si>
  <si>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</si>
  <si>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</si>
  <si>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</si>
  <si>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</si>
  <si>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</si>
  <si>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</si>
  <si>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</si>
  <si>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</si>
  <si>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</si>
  <si>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</si>
  <si>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</si>
  <si>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</si>
  <si>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</si>
  <si>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</si>
  <si>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</si>
  <si>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</si>
  <si>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</si>
  <si>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</si>
  <si>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</si>
  <si>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</si>
  <si>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</si>
  <si>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</si>
  <si>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</si>
  <si>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</si>
  <si>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</si>
  <si>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</si>
  <si>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</si>
  <si>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</si>
  <si>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</si>
  <si>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</si>
  <si>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</si>
  <si>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</si>
  <si>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</si>
  <si>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</si>
  <si>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</si>
  <si>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</si>
  <si>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</si>
  <si>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</si>
  <si>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</si>
  <si>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</si>
  <si>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</si>
  <si>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</si>
  <si>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</si>
  <si>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</si>
  <si>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</si>
  <si>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</si>
  <si>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</si>
  <si>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</si>
  <si>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</si>
  <si>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</si>
  <si>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</si>
  <si>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</si>
  <si>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</si>
  <si>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</si>
  <si>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</si>
  <si>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</si>
  <si>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</si>
  <si>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</si>
  <si>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</si>
  <si>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</si>
  <si>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</si>
  <si>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</si>
  <si>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</si>
  <si>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</si>
  <si>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</si>
  <si>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</si>
  <si>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</si>
  <si>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</si>
  <si>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</si>
  <si>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</si>
  <si>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</si>
  <si>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</si>
  <si>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</si>
  <si>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</si>
  <si>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</si>
  <si>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</si>
  <si>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</si>
  <si>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</si>
  <si>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</si>
  <si>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</si>
  <si>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</si>
  <si>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</si>
  <si>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</si>
  <si>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</si>
  <si>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</si>
  <si>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</si>
  <si>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</si>
  <si>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</si>
  <si>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</si>
  <si>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</si>
  <si>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</si>
  <si>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</si>
  <si>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</si>
  <si>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</si>
  <si>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</si>
  <si>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</si>
  <si>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</si>
  <si>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</si>
  <si>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</si>
  <si>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</si>
  <si>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</si>
  <si>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</si>
  <si>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</si>
  <si>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</si>
  <si>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</si>
  <si>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</si>
  <si>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</si>
  <si>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</si>
  <si>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</si>
  <si>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</si>
  <si>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</si>
  <si>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</si>
  <si>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</si>
  <si>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</si>
  <si>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</si>
  <si>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</si>
  <si>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</si>
  <si>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</si>
  <si>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</si>
  <si>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</si>
  <si>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</si>
  <si>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</si>
  <si>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</si>
  <si>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</si>
  <si>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</si>
  <si>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</si>
  <si>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</si>
  <si>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</si>
  <si>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</si>
  <si>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</si>
  <si>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</si>
  <si>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</si>
  <si>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</si>
  <si>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</si>
  <si>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</si>
  <si>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</si>
  <si>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</si>
  <si>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</si>
  <si>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</si>
  <si>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</si>
  <si>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</si>
  <si>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</si>
  <si>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</si>
  <si>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</si>
  <si>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</si>
  <si>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</si>
  <si>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</si>
  <si>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</si>
  <si>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</si>
  <si>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</si>
  <si>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</si>
  <si>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</si>
  <si>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</si>
  <si>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</si>
  <si>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</si>
  <si>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</si>
  <si>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</si>
  <si>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</si>
  <si>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</si>
  <si>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</si>
  <si>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</si>
  <si>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</si>
  <si>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</si>
  <si>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</si>
  <si>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</si>
  <si>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</si>
  <si>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</si>
  <si>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</si>
  <si>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</si>
  <si>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</si>
  <si>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</si>
  <si>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</si>
  <si>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</si>
  <si>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</si>
  <si>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</si>
  <si>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</si>
  <si>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</si>
  <si>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</si>
  <si>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</si>
  <si>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</si>
  <si>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</si>
  <si>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</si>
  <si>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</si>
  <si>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</si>
  <si>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</si>
  <si>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</si>
  <si>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</si>
  <si>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</si>
  <si>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</si>
  <si>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</si>
  <si>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</si>
  <si>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</si>
  <si>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</si>
  <si>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</si>
  <si>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</si>
  <si>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</si>
  <si>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</si>
  <si>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</si>
  <si>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</si>
  <si>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</si>
  <si>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</si>
  <si>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</si>
  <si>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</si>
  <si>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</si>
  <si>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</si>
  <si>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</si>
  <si>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</si>
  <si>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</si>
  <si>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</si>
  <si>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</si>
  <si>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</si>
  <si>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</si>
  <si>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</si>
  <si>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</si>
  <si>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</si>
  <si>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</si>
  <si>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</si>
  <si>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</si>
  <si>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</si>
  <si>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</si>
  <si>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</si>
  <si>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</si>
  <si>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</si>
  <si>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</si>
  <si>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</si>
  <si>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</si>
  <si>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</si>
  <si>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</si>
  <si>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</si>
  <si>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</si>
  <si>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</si>
  <si>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</si>
  <si>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</si>
  <si>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</si>
  <si>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</si>
  <si>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</si>
  <si>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</si>
  <si>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</si>
  <si>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</si>
  <si>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</si>
  <si>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</si>
  <si>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</si>
  <si>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</si>
  <si>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</si>
  <si>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</si>
  <si>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</si>
  <si>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</si>
  <si>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</si>
  <si>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</si>
  <si>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</si>
  <si>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</si>
  <si>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</si>
  <si>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</si>
  <si>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</si>
  <si>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</si>
  <si>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</si>
  <si>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</si>
  <si>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</si>
  <si>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</si>
  <si>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</si>
  <si>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</si>
  <si>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</si>
  <si>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</si>
  <si>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</si>
  <si>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</si>
  <si>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</si>
  <si>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</si>
  <si>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</si>
  <si>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</si>
  <si>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</si>
  <si>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</si>
  <si>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</si>
  <si>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</si>
  <si>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</si>
  <si>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</si>
  <si>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</si>
  <si>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</si>
  <si>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</si>
  <si>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</si>
  <si>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</si>
  <si>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</si>
  <si>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</si>
  <si>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</si>
  <si>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</si>
  <si>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</si>
  <si>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</si>
  <si>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</si>
  <si>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</si>
  <si>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</si>
  <si>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</si>
  <si>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</si>
  <si>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</si>
  <si>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</si>
  <si>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</si>
  <si>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</si>
  <si>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</si>
  <si>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</si>
  <si>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</si>
  <si>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</si>
  <si>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</si>
  <si>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</si>
  <si>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</si>
  <si>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</si>
  <si>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</si>
  <si>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</si>
  <si>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</si>
  <si>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</si>
  <si>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</si>
  <si>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</si>
  <si>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</si>
  <si>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</si>
  <si>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</si>
  <si>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</si>
  <si>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</si>
  <si>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</si>
  <si>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</si>
  <si>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</si>
  <si>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</si>
  <si>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</si>
  <si>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</si>
  <si>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</si>
  <si>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</si>
  <si>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</si>
  <si>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</si>
  <si>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</si>
  <si>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</si>
  <si>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</si>
  <si>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</si>
  <si>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</si>
  <si>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</si>
  <si>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</si>
  <si>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</si>
  <si>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</si>
  <si>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</si>
  <si>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</si>
  <si>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</si>
  <si>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</si>
  <si>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</si>
  <si>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</si>
  <si>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</si>
  <si>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</si>
  <si>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</si>
  <si>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</si>
  <si>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</si>
  <si>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</si>
  <si>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</si>
  <si>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</si>
  <si>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</si>
  <si>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</si>
  <si>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</si>
  <si>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</si>
  <si>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</si>
  <si>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</si>
  <si>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</si>
  <si>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</si>
  <si>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</si>
  <si>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</si>
  <si>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</si>
  <si>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</si>
  <si>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</si>
  <si>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</si>
  <si>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</si>
  <si>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</si>
  <si>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</si>
  <si>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</si>
  <si>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</si>
  <si>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</si>
  <si>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</si>
  <si>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</si>
  <si>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</si>
  <si>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</si>
  <si>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</si>
  <si>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</si>
  <si>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</si>
  <si>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</si>
  <si>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</si>
  <si>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</si>
  <si>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</si>
  <si>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</si>
  <si>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</si>
  <si>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</si>
  <si>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</si>
  <si>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</si>
  <si>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</si>
  <si>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</si>
  <si>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</si>
  <si>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</si>
  <si>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</si>
  <si>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</si>
  <si>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</si>
  <si>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</si>
  <si>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</si>
  <si>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</si>
  <si>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</si>
  <si>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</si>
  <si>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</si>
  <si>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</si>
  <si>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</si>
  <si>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</si>
  <si>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</si>
  <si>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</si>
  <si>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</si>
  <si>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</si>
  <si>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</si>
  <si>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</si>
  <si>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</si>
  <si>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</si>
  <si>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</si>
  <si>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</si>
  <si>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</si>
  <si>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</si>
  <si>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</si>
  <si>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</si>
  <si>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</si>
  <si>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</si>
  <si>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</si>
  <si>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</si>
  <si>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</si>
  <si>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</si>
  <si>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</si>
  <si>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</si>
  <si>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</si>
  <si>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</si>
  <si>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</si>
  <si>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</si>
  <si>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</si>
  <si>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</si>
  <si>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</si>
  <si>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</si>
  <si>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</si>
  <si>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</si>
  <si>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</si>
  <si>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</si>
  <si>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</si>
  <si>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</si>
  <si>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</si>
  <si>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</si>
  <si>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</si>
  <si>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</si>
  <si>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</si>
  <si>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</si>
  <si>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</si>
  <si>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</si>
  <si>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</si>
  <si>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</si>
  <si>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</si>
  <si>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</si>
  <si>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</si>
  <si>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</si>
  <si>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</si>
  <si>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</si>
  <si>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</si>
  <si>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</si>
  <si>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</si>
  <si>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</si>
  <si>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</si>
  <si>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</si>
  <si>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</si>
  <si>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</si>
  <si>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</si>
  <si>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</si>
  <si>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</si>
  <si>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</si>
  <si>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</si>
  <si>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</si>
  <si>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</si>
  <si>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</si>
  <si>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</si>
  <si>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</si>
  <si>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</si>
  <si>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</si>
  <si>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</si>
  <si>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</si>
  <si>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</si>
  <si>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</si>
  <si>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</si>
  <si>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</si>
  <si>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</si>
  <si>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</si>
  <si>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</si>
  <si>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</si>
  <si>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</si>
  <si>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</si>
  <si>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</si>
  <si>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</si>
  <si>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</si>
  <si>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</si>
  <si>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</si>
  <si>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</si>
  <si>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</si>
  <si>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</si>
  <si>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</si>
  <si>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</si>
  <si>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</si>
  <si>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</si>
  <si>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</si>
  <si>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</si>
  <si>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</si>
  <si>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</si>
  <si>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</si>
  <si>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</si>
  <si>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</si>
  <si>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</si>
  <si>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</si>
  <si>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</si>
  <si>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</si>
  <si>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</si>
  <si>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</si>
  <si>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</si>
  <si>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</si>
  <si>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</si>
  <si>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</si>
  <si>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</si>
  <si>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</si>
  <si>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</si>
  <si>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</si>
  <si>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</si>
  <si>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</si>
  <si>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</si>
  <si>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</si>
  <si>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</si>
  <si>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</si>
  <si>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</si>
  <si>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</si>
  <si>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</si>
  <si>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</si>
  <si>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</si>
  <si>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</si>
  <si>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</si>
  <si>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</si>
  <si>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</si>
  <si>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</si>
  <si>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</si>
  <si>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</si>
  <si>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</si>
  <si>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</si>
  <si>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</si>
  <si>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</si>
  <si>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</si>
  <si>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</si>
  <si>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</si>
  <si>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</si>
  <si>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</si>
  <si>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</si>
  <si>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</si>
  <si>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</si>
  <si>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</si>
  <si>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</si>
  <si>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</si>
  <si>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</si>
  <si>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</si>
  <si>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</si>
  <si>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</si>
  <si>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</si>
  <si>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</si>
  <si>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</si>
  <si>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</si>
  <si>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</si>
  <si>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</si>
  <si>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</si>
  <si>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</si>
  <si>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</si>
  <si>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</si>
  <si>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</si>
  <si>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</si>
  <si>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</si>
  <si>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</si>
  <si>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</si>
  <si>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</si>
  <si>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</si>
  <si>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</si>
  <si>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</si>
  <si>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</si>
  <si>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</si>
  <si>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</si>
  <si>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</si>
  <si>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</si>
  <si>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</si>
  <si>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</si>
  <si>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</si>
  <si>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</si>
  <si>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</si>
  <si>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</si>
  <si>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</si>
  <si>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</si>
  <si>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</si>
  <si>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</si>
  <si>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</si>
  <si>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</si>
  <si>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</si>
  <si>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</si>
  <si>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</si>
  <si>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</si>
  <si>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</si>
  <si>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</si>
  <si>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</si>
  <si>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</si>
  <si>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</si>
  <si>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</si>
  <si>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</si>
  <si>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</si>
  <si>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</si>
  <si>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</si>
  <si>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</si>
  <si>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</si>
  <si>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</si>
  <si>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</si>
  <si>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</si>
  <si>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</si>
  <si>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</si>
  <si>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</si>
  <si>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</si>
  <si>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</si>
  <si>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</si>
  <si>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</si>
  <si>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</si>
  <si>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</si>
  <si>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</si>
  <si>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</si>
  <si>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</si>
  <si>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</si>
  <si>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</si>
  <si>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</si>
  <si>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</si>
  <si>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</si>
  <si>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</si>
  <si>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</si>
  <si>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</si>
  <si>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</si>
  <si>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</si>
  <si>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</si>
  <si>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</si>
  <si>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</si>
  <si>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</si>
  <si>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</si>
  <si>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</si>
  <si>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</si>
  <si>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</si>
  <si>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</si>
  <si>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</si>
  <si>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</si>
  <si>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</si>
  <si>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</si>
  <si>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</si>
  <si>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</si>
  <si>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</si>
  <si>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</si>
  <si>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</si>
  <si>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</si>
  <si>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</si>
  <si>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</si>
  <si>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</si>
  <si>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</si>
  <si>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</si>
  <si>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</si>
  <si>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</si>
  <si>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</si>
  <si>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</si>
  <si>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</si>
  <si>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</si>
  <si>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</si>
  <si>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</si>
  <si>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</si>
  <si>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</si>
  <si>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</si>
  <si>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</si>
  <si>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</si>
  <si>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</si>
  <si>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</si>
  <si>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</si>
  <si>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</si>
  <si>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</si>
  <si>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</si>
  <si>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</si>
  <si>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</si>
  <si>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</si>
  <si>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</si>
  <si>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</si>
  <si>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</si>
  <si>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</si>
  <si>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</si>
  <si>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</si>
  <si>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</si>
  <si>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</si>
  <si>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</si>
  <si>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</si>
  <si>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</si>
  <si>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</si>
  <si>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</si>
  <si>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</si>
  <si>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</si>
  <si>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</si>
  <si>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</si>
  <si>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</si>
  <si>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</si>
  <si>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</si>
  <si>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</si>
  <si>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</si>
  <si>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</si>
  <si>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</si>
  <si>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</si>
  <si>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</si>
  <si>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</si>
  <si>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</si>
  <si>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</si>
  <si>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</si>
  <si>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</si>
  <si>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</si>
  <si>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</si>
  <si>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</si>
  <si>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</si>
  <si>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</si>
  <si>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</si>
  <si>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</si>
  <si>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</si>
  <si>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</si>
  <si>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</si>
  <si>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</si>
  <si>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</si>
  <si>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</si>
  <si>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</si>
  <si>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</si>
  <si>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</si>
  <si>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</si>
  <si>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</si>
  <si>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</si>
  <si>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</si>
  <si>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</si>
  <si>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</si>
  <si>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</si>
  <si>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</si>
  <si>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</si>
  <si>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</si>
  <si>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</si>
  <si>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</si>
  <si>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</si>
  <si>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</si>
  <si>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</si>
  <si>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</si>
  <si>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</si>
  <si>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</si>
  <si>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</si>
  <si>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</si>
  <si>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</si>
  <si>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</si>
  <si>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</si>
  <si>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</si>
  <si>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</si>
  <si>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</si>
  <si>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</si>
  <si>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</si>
  <si>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</si>
  <si>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</si>
  <si>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</si>
  <si>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</si>
  <si>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</si>
  <si>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</si>
  <si>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</si>
  <si>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</si>
  <si>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</si>
  <si>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</si>
  <si>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</si>
  <si>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</si>
  <si>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</si>
  <si>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</si>
  <si>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</si>
  <si>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</si>
  <si>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</si>
  <si>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</si>
  <si>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</si>
  <si>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</si>
  <si>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</si>
  <si>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</si>
  <si>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</si>
  <si>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</si>
  <si>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</si>
  <si>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</si>
  <si>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</si>
  <si>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</si>
  <si>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</si>
  <si>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</si>
  <si>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</si>
  <si>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</si>
  <si>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</si>
  <si>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</si>
  <si>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</si>
  <si>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</si>
  <si>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</si>
  <si>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</si>
  <si>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</si>
  <si>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</si>
  <si>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</si>
  <si>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</si>
  <si>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</si>
  <si>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</si>
  <si>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</si>
  <si>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</si>
  <si>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</si>
  <si>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</si>
  <si>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</si>
  <si>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</si>
  <si>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</si>
  <si>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</si>
  <si>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</si>
  <si>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</si>
  <si>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</si>
  <si>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</si>
  <si>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</si>
  <si>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</si>
  <si>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</si>
  <si>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</si>
  <si>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</si>
  <si>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</si>
  <si>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</si>
  <si>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</si>
  <si>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</si>
  <si>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</si>
  <si>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</si>
  <si>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</si>
  <si>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</si>
  <si>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</si>
  <si>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</si>
  <si>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</si>
  <si>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</si>
  <si>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</si>
  <si>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</si>
  <si>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</si>
  <si>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</si>
  <si>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</si>
  <si>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</si>
  <si>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</si>
  <si>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</si>
  <si>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</si>
  <si>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</si>
  <si>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</si>
  <si>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</si>
  <si>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</si>
  <si>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</si>
  <si>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</si>
  <si>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</si>
  <si>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</si>
  <si>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</si>
  <si>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</si>
  <si>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</si>
  <si>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</si>
  <si>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</si>
  <si>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</si>
  <si>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</si>
  <si>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</si>
  <si>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</si>
  <si>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</si>
  <si>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</si>
  <si>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</si>
  <si>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</si>
  <si>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</si>
  <si>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</si>
  <si>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</si>
  <si>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</si>
  <si>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</si>
  <si>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</si>
  <si>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</si>
  <si>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</si>
  <si>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</si>
  <si>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</si>
  <si>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</si>
  <si>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</si>
  <si>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</si>
  <si>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</si>
  <si>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</si>
  <si>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</si>
  <si>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</si>
  <si>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</si>
  <si>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</si>
  <si>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</si>
  <si>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</si>
  <si>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</si>
  <si>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</si>
  <si>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</si>
  <si>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</si>
  <si>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</si>
  <si>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</si>
  <si>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</si>
  <si>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</si>
  <si>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</si>
  <si>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</si>
  <si>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</si>
  <si>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</si>
  <si>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</si>
  <si>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</si>
  <si>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</si>
  <si>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</si>
  <si>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</si>
  <si>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</si>
  <si>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</si>
  <si>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</si>
  <si>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</si>
  <si>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</si>
  <si>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</si>
  <si>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</si>
  <si>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</si>
  <si>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</si>
  <si>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</si>
  <si>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</si>
  <si>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</si>
  <si>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</si>
  <si>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</si>
  <si>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</si>
  <si>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</si>
  <si>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</si>
  <si>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</si>
  <si>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</si>
  <si>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</si>
  <si>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</si>
  <si>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</si>
  <si>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</si>
  <si>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</si>
  <si>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</si>
  <si>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</si>
  <si>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</si>
  <si>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</si>
  <si>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</si>
  <si>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</si>
  <si>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</si>
  <si>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</si>
  <si>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</si>
  <si>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</si>
  <si>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</si>
  <si>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</si>
  <si>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</si>
  <si>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</si>
  <si>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</si>
  <si>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</si>
  <si>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</si>
  <si>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</si>
  <si>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</si>
  <si>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</si>
  <si>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</si>
  <si>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</si>
  <si>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</si>
  <si>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</si>
  <si>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</si>
  <si>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</si>
  <si>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</si>
  <si>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</si>
  <si>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</si>
  <si>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</si>
  <si>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</si>
  <si>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</si>
  <si>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</si>
  <si>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</si>
  <si>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</si>
  <si>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</si>
  <si>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</si>
  <si>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</si>
  <si>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</si>
  <si>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</si>
  <si>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</si>
  <si>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</si>
  <si>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</si>
  <si>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</si>
  <si>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</si>
  <si>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</si>
  <si>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</si>
  <si>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</si>
  <si>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</si>
  <si>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</si>
  <si>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</si>
  <si>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</si>
  <si>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</si>
  <si>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</si>
  <si>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</si>
  <si>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</si>
  <si>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</si>
  <si>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</si>
  <si>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</si>
  <si>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</si>
  <si>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</si>
  <si>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</si>
  <si>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</si>
  <si>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</si>
  <si>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</si>
  <si>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</si>
  <si>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</si>
  <si>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</si>
  <si>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</si>
  <si>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</si>
  <si>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</si>
  <si>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</si>
  <si>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</si>
  <si>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</si>
  <si>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</si>
  <si>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</si>
  <si>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</si>
  <si>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</si>
  <si>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</si>
  <si>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</si>
  <si>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</si>
  <si>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</si>
  <si>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</si>
  <si>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</si>
  <si>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</si>
  <si>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</si>
  <si>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</si>
  <si>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</si>
  <si>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</si>
  <si>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</si>
  <si>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</si>
  <si>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</si>
  <si>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</si>
  <si>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</si>
  <si>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</si>
  <si>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</si>
  <si>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</si>
  <si>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</si>
  <si>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</si>
  <si>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</si>
  <si>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</si>
  <si>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</si>
  <si>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</si>
  <si>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</si>
  <si>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</si>
  <si>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</si>
  <si>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</si>
  <si>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</si>
  <si>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</si>
  <si>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</si>
  <si>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</si>
  <si>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</si>
  <si>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</si>
  <si>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</si>
  <si>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</si>
  <si>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</si>
  <si>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</si>
  <si>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</si>
  <si>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</si>
  <si>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</si>
  <si>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</si>
  <si>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</si>
  <si>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</si>
  <si>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</si>
  <si>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</si>
  <si>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</si>
  <si>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</si>
  <si>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</si>
  <si>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</si>
  <si>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</si>
  <si>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</si>
  <si>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</si>
  <si>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</si>
  <si>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</si>
  <si>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</si>
  <si>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</si>
  <si>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</si>
  <si>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</si>
  <si>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</si>
  <si>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</si>
  <si>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</si>
  <si>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</si>
  <si>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</si>
  <si>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</si>
  <si>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</si>
  <si>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</si>
  <si>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</si>
  <si>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</si>
  <si>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</si>
  <si>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</si>
  <si>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</si>
  <si>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</si>
  <si>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</si>
  <si>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</si>
  <si>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</si>
  <si>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</si>
  <si>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</si>
  <si>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</si>
  <si>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</si>
  <si>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</si>
  <si>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</si>
  <si>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</si>
  <si>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</si>
  <si>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</si>
  <si>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</si>
  <si>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</si>
  <si>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</si>
  <si>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</si>
  <si>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</si>
  <si>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</si>
  <si>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</si>
  <si>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</si>
  <si>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</si>
  <si>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</si>
  <si>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</si>
  <si>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</si>
  <si>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</si>
  <si>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</si>
  <si>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</si>
  <si>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</si>
  <si>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</si>
  <si>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</si>
  <si>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</si>
  <si>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</si>
  <si>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</si>
  <si>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</si>
  <si>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</si>
  <si>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</si>
  <si>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</si>
  <si>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</si>
  <si>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</si>
  <si>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</si>
  <si>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</si>
  <si>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</si>
  <si>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</si>
  <si>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</si>
  <si>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</si>
  <si>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</si>
  <si>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</si>
  <si>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</si>
  <si>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</si>
  <si>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</si>
  <si>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</si>
  <si>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</si>
  <si>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</si>
  <si>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</si>
  <si>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</si>
  <si>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</si>
  <si>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</si>
  <si>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</si>
  <si>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</si>
  <si>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</si>
  <si>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</si>
  <si>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</si>
  <si>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</si>
  <si>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</si>
  <si>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</si>
  <si>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</si>
  <si>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</si>
  <si>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</si>
  <si>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</si>
  <si>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</si>
  <si>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</si>
  <si>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</si>
  <si>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</si>
  <si>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</si>
  <si>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</si>
  <si>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</si>
  <si>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</si>
  <si>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</si>
  <si>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</si>
  <si>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</si>
  <si>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</si>
  <si>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</si>
  <si>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</si>
  <si>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</si>
  <si>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</si>
  <si>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</si>
  <si>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</si>
  <si>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</si>
  <si>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</si>
  <si>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</si>
  <si>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</si>
  <si>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</si>
  <si>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</si>
  <si>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</si>
  <si>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</si>
  <si>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</si>
  <si>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</si>
  <si>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</si>
  <si>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</si>
  <si>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</si>
  <si>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</si>
  <si>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</si>
  <si>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</si>
  <si>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</si>
  <si>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</si>
  <si>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</si>
  <si>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</si>
  <si>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</si>
  <si>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</si>
  <si>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</si>
  <si>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</si>
  <si>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</si>
  <si>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</si>
  <si>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</si>
  <si>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</si>
  <si>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</si>
  <si>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</si>
  <si>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</si>
  <si>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</si>
  <si>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</si>
  <si>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</si>
  <si>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</si>
  <si>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</si>
  <si>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</si>
  <si>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</si>
  <si>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</si>
  <si>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</si>
  <si>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</si>
  <si>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</si>
  <si>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</si>
  <si>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</si>
  <si>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</si>
  <si>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</si>
  <si>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</si>
  <si>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</si>
  <si>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</si>
  <si>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</si>
  <si>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</si>
  <si>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</si>
  <si>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</si>
  <si>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</si>
  <si>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</si>
  <si>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</si>
  <si>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</si>
  <si>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</si>
  <si>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</si>
  <si>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</si>
  <si>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</si>
  <si>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</si>
  <si>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</si>
  <si>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</si>
  <si>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</si>
  <si>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</si>
  <si>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</si>
  <si>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</si>
  <si>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</si>
  <si>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</si>
  <si>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</si>
  <si>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</si>
  <si>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</si>
  <si>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</si>
  <si>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</si>
  <si>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</si>
  <si>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</si>
  <si>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</si>
  <si>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</si>
  <si>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</si>
  <si>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</si>
  <si>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</si>
  <si>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</si>
  <si>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</si>
  <si>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</si>
  <si>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</si>
  <si>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</si>
  <si>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</si>
  <si>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</si>
  <si>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</si>
  <si>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</si>
  <si>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</si>
  <si>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</si>
  <si>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</si>
  <si>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</si>
  <si>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</si>
  <si>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</si>
  <si>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</si>
  <si>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</si>
  <si>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</si>
  <si>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</si>
  <si>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</si>
  <si>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</si>
  <si>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</si>
  <si>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</si>
  <si>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</si>
  <si>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</si>
  <si>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</si>
  <si>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</si>
  <si>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</si>
  <si>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</si>
  <si>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</si>
  <si>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</si>
  <si>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</si>
  <si>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</si>
  <si>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</si>
  <si>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</si>
  <si>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</si>
  <si>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</si>
  <si>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</si>
  <si>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</si>
  <si>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</si>
  <si>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</si>
  <si>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</si>
  <si>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</si>
  <si>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</si>
  <si>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</si>
  <si>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</si>
  <si>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</si>
  <si>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</si>
  <si>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</si>
  <si>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</si>
  <si>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</si>
  <si>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</si>
  <si>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</si>
  <si>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</si>
  <si>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</si>
  <si>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</si>
  <si>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</si>
  <si>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</si>
  <si>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</si>
  <si>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</si>
  <si>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</si>
  <si>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</si>
  <si>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</si>
  <si>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</si>
  <si>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</si>
  <si>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</si>
  <si>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</si>
  <si>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</si>
  <si>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</si>
  <si>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</si>
  <si>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</si>
  <si>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</si>
  <si>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</si>
  <si>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</si>
  <si>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</si>
  <si>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</si>
  <si>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</si>
  <si>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</si>
  <si>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</si>
  <si>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</si>
  <si>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</si>
  <si>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</si>
  <si>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</si>
  <si>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</si>
  <si>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</si>
  <si>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</si>
  <si>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</si>
  <si>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</si>
  <si>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</si>
  <si>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</si>
  <si>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</si>
  <si>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</si>
  <si>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</si>
  <si>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</si>
  <si>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</si>
  <si>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</si>
  <si>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</si>
  <si>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</si>
  <si>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</si>
  <si>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</si>
  <si>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</si>
  <si>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</si>
  <si>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</si>
  <si>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</si>
  <si>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</si>
  <si>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</si>
  <si>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</si>
  <si>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</si>
  <si>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</si>
  <si>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</si>
  <si>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</si>
  <si>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</si>
  <si>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</si>
  <si>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</si>
  <si>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</si>
  <si>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</si>
  <si>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</si>
  <si>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</si>
  <si>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</si>
  <si>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</si>
  <si>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</si>
  <si>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</si>
  <si>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</si>
  <si>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</si>
  <si>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</si>
  <si>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</si>
  <si>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</si>
  <si>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</si>
  <si>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</si>
  <si>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</si>
  <si>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</si>
  <si>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</si>
  <si>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</si>
  <si>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</si>
  <si>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</si>
  <si>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</si>
  <si>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</si>
  <si>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</si>
  <si>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</si>
  <si>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</si>
  <si>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</si>
  <si>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</si>
  <si>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</si>
  <si>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</si>
  <si>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</si>
  <si>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</si>
  <si>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</si>
  <si>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</si>
  <si>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</si>
  <si>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</si>
  <si>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</si>
  <si>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</si>
  <si>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</si>
  <si>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</si>
  <si>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</si>
  <si>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</si>
  <si>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</si>
  <si>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</si>
  <si>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</si>
  <si>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</si>
  <si>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</si>
  <si>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</si>
  <si>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</si>
  <si>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</si>
  <si>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</si>
  <si>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</si>
  <si>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</si>
  <si>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</si>
  <si>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</si>
  <si>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</si>
  <si>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</si>
  <si>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</si>
  <si>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</si>
  <si>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</si>
  <si>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</si>
  <si>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</si>
  <si>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</si>
  <si>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</si>
  <si>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</si>
  <si>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</si>
  <si>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</si>
  <si>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</si>
  <si>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</si>
  <si>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</si>
  <si>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</si>
  <si>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</si>
  <si>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</si>
  <si>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</si>
  <si>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</si>
  <si>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</si>
  <si>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</si>
  <si>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</si>
  <si>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</si>
  <si>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</si>
  <si>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</si>
  <si>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</si>
  <si>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</si>
  <si>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</si>
  <si>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</si>
  <si>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</si>
  <si>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</si>
  <si>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</si>
  <si>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</si>
  <si>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</si>
  <si>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</si>
  <si>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</si>
  <si>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</si>
  <si>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</si>
  <si>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</si>
  <si>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</si>
  <si>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</si>
  <si>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</si>
  <si>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</si>
  <si>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</si>
  <si>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</si>
  <si>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</si>
  <si>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</si>
  <si>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</si>
  <si>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</si>
  <si>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</si>
  <si>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</si>
  <si>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</si>
  <si>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</si>
  <si>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</si>
  <si>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</si>
  <si>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</si>
  <si>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</si>
  <si>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</si>
  <si>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</si>
  <si>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</si>
  <si>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</si>
  <si>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</si>
  <si>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</si>
  <si>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</si>
  <si>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</si>
  <si>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</si>
  <si>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</si>
  <si>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</si>
  <si>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</si>
  <si>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</si>
  <si>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</si>
  <si>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</si>
  <si>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</si>
  <si>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</si>
  <si>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</si>
  <si>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</si>
  <si>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</si>
  <si>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</si>
  <si>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</si>
  <si>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</si>
  <si>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</si>
  <si>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</si>
  <si>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</si>
  <si>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</si>
  <si>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</si>
  <si>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</si>
  <si>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</si>
  <si>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</si>
  <si>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</si>
  <si>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</si>
  <si>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</si>
  <si>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</si>
  <si>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</si>
  <si>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</si>
  <si>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</si>
  <si>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</si>
  <si>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</si>
  <si>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</si>
  <si>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</si>
  <si>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</si>
  <si>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</si>
  <si>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</si>
  <si>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</si>
  <si>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</si>
  <si>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</si>
  <si>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</si>
  <si>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</si>
  <si>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</si>
  <si>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</si>
  <si>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</si>
  <si>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</si>
  <si>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</si>
  <si>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</si>
  <si>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</si>
  <si>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</si>
  <si>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</si>
  <si>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</si>
  <si>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</si>
  <si>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</si>
  <si>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</si>
  <si>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</si>
  <si>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</si>
  <si>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</si>
  <si>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</si>
  <si>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</si>
  <si>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</si>
  <si>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</si>
  <si>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</si>
  <si>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</si>
  <si>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</si>
  <si>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</si>
  <si>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</si>
  <si>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</si>
  <si>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</si>
  <si>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</si>
  <si>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</si>
  <si>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</si>
  <si>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</si>
  <si>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</si>
  <si>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</si>
  <si>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</si>
  <si>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</si>
  <si>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</si>
  <si>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</si>
  <si>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</si>
  <si>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</si>
  <si>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</si>
  <si>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</si>
  <si>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</si>
  <si>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</si>
  <si>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</si>
  <si>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</si>
  <si>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</si>
  <si>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</si>
  <si>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</si>
  <si>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</si>
  <si>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</si>
  <si>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</si>
  <si>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</si>
  <si>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</si>
  <si>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</si>
  <si>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</si>
  <si>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</si>
  <si>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</si>
  <si>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</si>
  <si>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</si>
  <si>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</si>
  <si>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</si>
  <si>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</si>
  <si>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</si>
  <si>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</si>
  <si>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</si>
  <si>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</si>
  <si>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</si>
  <si>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</si>
  <si>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</si>
  <si>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</si>
  <si>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</si>
  <si>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</si>
  <si>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</si>
  <si>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</si>
  <si>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</si>
  <si>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</si>
  <si>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</si>
  <si>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</si>
  <si>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</si>
  <si>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</si>
  <si>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</si>
  <si>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</si>
  <si>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</si>
  <si>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</si>
  <si>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</si>
  <si>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</si>
  <si>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</si>
  <si>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</si>
  <si>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</si>
  <si>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</si>
  <si>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</si>
  <si>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</si>
  <si>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</si>
  <si>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</si>
  <si>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</si>
  <si>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</si>
  <si>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</si>
  <si>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</si>
  <si>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</si>
  <si>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</si>
  <si>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</si>
  <si>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</si>
  <si>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</si>
  <si>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</si>
  <si>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</si>
  <si>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</si>
  <si>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</si>
  <si>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</si>
  <si>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</si>
  <si>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</si>
  <si>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</si>
  <si>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</si>
  <si>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</si>
  <si>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</si>
  <si>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</si>
  <si>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</si>
  <si>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</si>
  <si>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</si>
  <si>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</si>
  <si>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</si>
  <si>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</si>
  <si>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</si>
  <si>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</si>
  <si>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</si>
  <si>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</si>
  <si>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</si>
  <si>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</si>
  <si>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</si>
  <si>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</si>
  <si>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</si>
  <si>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</si>
  <si>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</si>
  <si>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</si>
  <si>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</si>
  <si>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</si>
  <si>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</si>
  <si>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</si>
  <si>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</si>
  <si>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</si>
  <si>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</si>
  <si>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</si>
  <si>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</si>
  <si>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</si>
  <si>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</si>
  <si>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</si>
  <si>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</si>
  <si>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</si>
  <si>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</si>
  <si>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</si>
  <si>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</si>
  <si>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</si>
  <si>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</si>
  <si>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</si>
  <si>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</si>
  <si>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</si>
  <si>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</si>
  <si>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</si>
  <si>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</si>
  <si>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</si>
  <si>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</si>
  <si>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</si>
  <si>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</si>
  <si>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</si>
  <si>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</si>
  <si>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</si>
  <si>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</si>
  <si>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</si>
  <si>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</si>
  <si>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</si>
  <si>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</si>
  <si>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</si>
  <si>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</si>
  <si>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</si>
  <si>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</si>
  <si>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</si>
  <si>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</si>
  <si>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</si>
  <si>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</si>
  <si>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</si>
  <si>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</si>
  <si>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</si>
  <si>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</si>
  <si>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</si>
  <si>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</si>
  <si>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</si>
  <si>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</si>
  <si>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</si>
  <si>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</si>
  <si>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</si>
  <si>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</si>
  <si>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</si>
  <si>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</si>
  <si>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</si>
  <si>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</si>
  <si>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</si>
  <si>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</si>
  <si>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</si>
  <si>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</si>
  <si>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</si>
  <si>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</si>
  <si>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</si>
  <si>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</si>
  <si>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</si>
  <si>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</si>
  <si>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</si>
  <si>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</si>
  <si>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</si>
  <si>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</si>
  <si>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</si>
  <si>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</si>
  <si>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</si>
  <si>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</si>
  <si>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</si>
  <si>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</si>
  <si>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</si>
  <si>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</si>
  <si>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</si>
  <si>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</si>
  <si>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</si>
  <si>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</si>
  <si>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</si>
  <si>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</si>
  <si>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</si>
  <si>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</si>
  <si>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</si>
  <si>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</si>
  <si>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</si>
  <si>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</si>
  <si>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</si>
  <si>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</si>
  <si>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</si>
  <si>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</si>
  <si>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</si>
  <si>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</si>
  <si>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</si>
  <si>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</si>
  <si>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</si>
  <si>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</si>
  <si>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</si>
  <si>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</si>
  <si>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</si>
  <si>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</si>
  <si>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</si>
  <si>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</si>
  <si>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</si>
  <si>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</si>
  <si>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</si>
  <si>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</si>
  <si>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</si>
  <si>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</si>
  <si>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</si>
  <si>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</si>
  <si>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</si>
  <si>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</si>
  <si>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</si>
  <si>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</si>
  <si>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</si>
  <si>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</si>
  <si>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</si>
  <si>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</si>
  <si>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</si>
  <si>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</si>
  <si>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</si>
  <si>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</si>
  <si>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</si>
  <si>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</si>
  <si>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</si>
  <si>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</si>
  <si>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</si>
  <si>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</si>
  <si>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</si>
  <si>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</si>
  <si>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</si>
  <si>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</si>
  <si>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</si>
  <si>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</si>
  <si>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</si>
  <si>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</si>
  <si>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</si>
  <si>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</si>
  <si>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</si>
  <si>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</si>
  <si>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</si>
  <si>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</si>
  <si>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</si>
  <si>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</si>
  <si>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</si>
  <si>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</si>
  <si>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</si>
  <si>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</si>
  <si>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</si>
  <si>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</si>
  <si>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</si>
  <si>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</si>
  <si>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</si>
  <si>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</si>
  <si>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</si>
  <si>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</si>
  <si>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</si>
  <si>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</si>
  <si>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</si>
  <si>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</si>
  <si>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</si>
  <si>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</si>
  <si>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</si>
  <si>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</si>
  <si>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</si>
  <si>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</si>
  <si>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</si>
  <si>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</si>
  <si>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</si>
  <si>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</si>
  <si>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</si>
  <si>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</si>
  <si>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</si>
  <si>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</si>
  <si>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</si>
  <si>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</si>
  <si>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</si>
  <si>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</si>
  <si>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</si>
  <si>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</si>
  <si>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</si>
  <si>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</si>
  <si>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</si>
  <si>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</si>
  <si>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</si>
  <si>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</si>
  <si>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</si>
  <si>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</si>
  <si>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</si>
  <si>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</si>
  <si>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</si>
  <si>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</si>
  <si>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</si>
  <si>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</si>
  <si>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</si>
  <si>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</si>
  <si>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</si>
  <si>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</si>
  <si>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</si>
  <si>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</si>
  <si>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</si>
  <si>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</si>
  <si>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</si>
  <si>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</si>
  <si>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</si>
  <si>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</si>
  <si>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</si>
  <si>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</si>
  <si>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</si>
  <si>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</si>
  <si>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</si>
  <si>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</si>
  <si>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</si>
  <si>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</si>
  <si>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</si>
  <si>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</si>
  <si>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</si>
  <si>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</si>
  <si>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</si>
  <si>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</si>
  <si>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</si>
  <si>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</si>
  <si>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</si>
  <si>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</si>
  <si>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</si>
  <si>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</si>
  <si>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</si>
  <si>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</si>
  <si>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</si>
  <si>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</si>
  <si>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</si>
  <si>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</si>
  <si>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</si>
  <si>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</si>
  <si>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</si>
  <si>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</si>
  <si>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</si>
  <si>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</si>
  <si>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</si>
  <si>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</si>
  <si>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</si>
  <si>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</si>
  <si>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</si>
  <si>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</si>
  <si>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</si>
  <si>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</si>
  <si>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</si>
  <si>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</si>
  <si>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</si>
  <si>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</si>
  <si>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</si>
  <si>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</si>
  <si>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</si>
  <si>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</si>
  <si>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</si>
  <si>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</si>
  <si>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</si>
  <si>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</si>
  <si>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</si>
  <si>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</si>
  <si>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</si>
  <si>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</si>
  <si>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</si>
  <si>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</si>
  <si>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</si>
  <si>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</si>
  <si>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</si>
  <si>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</si>
  <si>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</si>
  <si>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</si>
  <si>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</si>
  <si>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</si>
  <si>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</si>
  <si>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</si>
  <si>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</si>
  <si>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</si>
  <si>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</si>
  <si>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</si>
  <si>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</si>
  <si>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</si>
  <si>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</si>
  <si>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</si>
  <si>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</si>
  <si>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</si>
  <si>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</si>
  <si>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</si>
  <si>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</si>
  <si>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</si>
  <si>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</si>
  <si>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</si>
  <si>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</si>
  <si>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</si>
  <si>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</si>
  <si>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</si>
  <si>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</si>
  <si>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</si>
  <si>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</si>
  <si>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</si>
  <si>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</si>
  <si>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</si>
  <si>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</si>
  <si>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</si>
  <si>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</si>
  <si>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</si>
  <si>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</si>
  <si>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</si>
  <si>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</si>
  <si>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</si>
  <si>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</si>
  <si>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</si>
  <si>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</si>
  <si>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</si>
  <si>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</si>
  <si>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</si>
  <si>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</si>
  <si>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</si>
  <si>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</si>
  <si>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</si>
  <si>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</si>
  <si>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</si>
  <si>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</si>
  <si>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</si>
  <si>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</si>
  <si>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</si>
  <si>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</si>
  <si>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</si>
  <si>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</si>
  <si>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</si>
  <si>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</si>
  <si>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</si>
  <si>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</si>
  <si>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</si>
  <si>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</si>
  <si>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</si>
  <si>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</si>
  <si>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</si>
  <si>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</si>
  <si>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</si>
  <si>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</si>
  <si>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</si>
  <si>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</si>
  <si>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</si>
  <si>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</si>
  <si>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</si>
  <si>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</si>
  <si>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</si>
  <si>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</si>
  <si>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</si>
  <si>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</si>
  <si>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</si>
  <si>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</si>
  <si>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</si>
  <si>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</si>
  <si>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</si>
  <si>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</si>
  <si>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</si>
  <si>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</si>
  <si>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</si>
  <si>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</si>
  <si>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</si>
  <si>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</si>
  <si>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</si>
  <si>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</si>
  <si>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</si>
  <si>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</si>
  <si>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</si>
  <si>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</si>
  <si>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</si>
  <si>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</si>
  <si>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</si>
  <si>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</si>
  <si>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</si>
  <si>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</si>
  <si>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</si>
  <si>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</si>
  <si>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</si>
  <si>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</si>
  <si>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</si>
  <si>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</si>
  <si>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</si>
  <si>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</si>
  <si>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</si>
  <si>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</si>
  <si>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</si>
  <si>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</si>
  <si>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</si>
  <si>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</si>
  <si>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</si>
  <si>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</si>
  <si>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</si>
  <si>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</si>
  <si>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</si>
  <si>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</si>
  <si>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</si>
  <si>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</si>
  <si>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</si>
  <si>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</si>
  <si>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</si>
  <si>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</si>
  <si>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</si>
  <si>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</si>
  <si>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</si>
  <si>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</si>
  <si>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</si>
  <si>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</si>
  <si>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</si>
  <si>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</si>
  <si>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</si>
  <si>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</si>
  <si>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</si>
  <si>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</si>
  <si>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</si>
  <si>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</si>
  <si>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</si>
  <si>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</si>
  <si>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</si>
  <si>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</si>
  <si>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</si>
  <si>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</si>
  <si>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</si>
  <si>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</si>
  <si>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</si>
  <si>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</si>
  <si>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</si>
  <si>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</si>
  <si>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</si>
  <si>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</si>
  <si>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</si>
  <si>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</si>
  <si>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</si>
  <si>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</si>
  <si>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</si>
  <si>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</si>
  <si>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</si>
  <si>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</si>
  <si>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</si>
  <si>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</si>
  <si>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</si>
  <si>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</si>
  <si>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</si>
  <si>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</si>
  <si>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</si>
  <si>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</si>
  <si>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</si>
  <si>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</si>
  <si>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</si>
  <si>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</si>
  <si>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</si>
  <si>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</si>
  <si>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</si>
  <si>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</si>
  <si>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</si>
  <si>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</si>
  <si>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</si>
  <si>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</si>
  <si>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</si>
  <si>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</si>
  <si>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</si>
  <si>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</si>
  <si>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</si>
  <si>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</si>
  <si>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</si>
  <si>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</si>
  <si>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</si>
  <si>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</si>
  <si>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</si>
  <si>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</si>
  <si>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</si>
  <si>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</si>
  <si>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</si>
  <si>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</si>
  <si>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</si>
  <si>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</si>
  <si>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</si>
  <si>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</si>
  <si>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</si>
  <si>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</si>
  <si>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</si>
  <si>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</si>
  <si>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</si>
  <si>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</si>
  <si>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</si>
  <si>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</si>
  <si>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</si>
  <si>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</si>
  <si>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</si>
  <si>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</si>
  <si>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</si>
  <si>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</si>
  <si>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</si>
  <si>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</si>
  <si>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</si>
  <si>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</si>
  <si>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</si>
  <si>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</si>
  <si>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</si>
  <si>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</si>
  <si>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</si>
  <si>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</si>
  <si>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</si>
  <si>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</si>
  <si>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</si>
  <si>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</si>
  <si>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</si>
  <si>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</si>
  <si>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</si>
  <si>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</si>
  <si>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</si>
  <si>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</si>
  <si>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</si>
  <si>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</si>
  <si>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</si>
  <si>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</si>
  <si>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</si>
  <si>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</si>
  <si>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</si>
  <si>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</si>
  <si>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</si>
  <si>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</si>
  <si>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</si>
  <si>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</si>
  <si>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</si>
  <si>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</si>
  <si>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</si>
  <si>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</si>
  <si>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</si>
  <si>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</si>
  <si>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</si>
  <si>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</si>
  <si>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</si>
  <si>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</si>
  <si>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</si>
  <si>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</si>
  <si>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</si>
  <si>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</si>
  <si>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</si>
  <si>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</si>
  <si>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</si>
  <si>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</si>
  <si>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</si>
  <si>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</si>
  <si>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</si>
  <si>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</si>
  <si>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</si>
  <si>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</si>
  <si>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</si>
  <si>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</si>
  <si>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</si>
  <si>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</si>
  <si>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</si>
  <si>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</si>
  <si>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</si>
  <si>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</si>
  <si>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</si>
  <si>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</si>
  <si>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</si>
  <si>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</si>
  <si>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</si>
  <si>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</si>
  <si>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</si>
  <si>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</si>
  <si>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</si>
  <si>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</si>
  <si>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</si>
  <si>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</si>
  <si>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</si>
  <si>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</si>
  <si>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</si>
  <si>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</si>
  <si>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</si>
  <si>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</si>
  <si>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</si>
  <si>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</si>
  <si>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</si>
  <si>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</si>
  <si>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</si>
  <si>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</si>
  <si>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</si>
  <si>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</si>
  <si>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</si>
  <si>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</si>
  <si>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</si>
  <si>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</si>
  <si>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</si>
  <si>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</si>
  <si>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</si>
  <si>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</si>
  <si>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</si>
  <si>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</si>
  <si>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</si>
  <si>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</si>
  <si>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</si>
  <si>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</si>
  <si>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</si>
  <si>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</si>
  <si>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</si>
  <si>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</si>
  <si>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</si>
  <si>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</si>
  <si>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</si>
  <si>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</si>
  <si>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</si>
  <si>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</si>
  <si>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</si>
  <si>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</si>
  <si>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</si>
  <si>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</si>
  <si>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</si>
  <si>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</si>
  <si>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</si>
  <si>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</si>
  <si>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</si>
  <si>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</si>
  <si>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</si>
  <si>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</si>
  <si>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</si>
  <si>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</si>
  <si>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</si>
  <si>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</si>
  <si>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</si>
  <si>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</si>
  <si>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</si>
  <si>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</si>
  <si>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</si>
  <si>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</si>
  <si>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</si>
  <si>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</si>
  <si>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</si>
  <si>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</si>
  <si>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</si>
  <si>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</si>
  <si>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</si>
  <si>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</si>
  <si>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</si>
  <si>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</si>
  <si>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</si>
  <si>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</si>
  <si>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</si>
  <si>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</si>
  <si>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</si>
  <si>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</si>
  <si>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</si>
  <si>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</si>
  <si>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</si>
  <si>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</si>
  <si>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</si>
  <si>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</si>
  <si>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</si>
  <si>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</si>
  <si>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</si>
  <si>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</si>
  <si>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</si>
  <si>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</si>
  <si>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</si>
  <si>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</si>
  <si>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</si>
  <si>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</si>
  <si>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</si>
  <si>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</si>
  <si>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</si>
  <si>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</si>
  <si>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</si>
  <si>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</si>
  <si>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</si>
  <si>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</si>
  <si>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</si>
  <si>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</si>
  <si>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</si>
  <si>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</si>
  <si>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</si>
  <si>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</si>
  <si>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</si>
  <si>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</si>
  <si>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</si>
  <si>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</si>
  <si>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</si>
  <si>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</si>
  <si>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</si>
  <si>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</si>
  <si>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</si>
  <si>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</si>
  <si>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</si>
  <si>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</si>
  <si>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</si>
  <si>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</si>
  <si>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</si>
  <si>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</si>
  <si>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</si>
  <si>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</si>
  <si>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</si>
  <si>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</si>
  <si>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</si>
  <si>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</si>
  <si>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</si>
  <si>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</si>
  <si>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</si>
  <si>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</si>
  <si>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</si>
  <si>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</si>
  <si>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</si>
  <si>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</si>
  <si>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</si>
  <si>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</si>
  <si>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</si>
  <si>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</si>
  <si>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</si>
  <si>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</si>
  <si>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</si>
  <si>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</si>
  <si>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</si>
  <si>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</si>
  <si>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</si>
  <si>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</si>
  <si>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</si>
  <si>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</si>
  <si>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</si>
  <si>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</si>
  <si>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</si>
  <si>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</si>
  <si>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</si>
  <si>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</si>
  <si>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</si>
  <si>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</si>
  <si>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</si>
  <si>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</si>
  <si>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</si>
  <si>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</si>
  <si>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</si>
  <si>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</si>
  <si>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</si>
  <si>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</si>
  <si>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</si>
  <si>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</si>
  <si>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</si>
  <si>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</si>
  <si>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</si>
  <si>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</si>
  <si>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</si>
  <si>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</si>
  <si>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</si>
  <si>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</si>
  <si>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</si>
  <si>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</si>
  <si>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</si>
  <si>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</si>
  <si>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</si>
  <si>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</si>
  <si>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</si>
  <si>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</si>
  <si>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</si>
  <si>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</si>
  <si>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</si>
  <si>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</si>
  <si>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</si>
  <si>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</si>
  <si>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</si>
  <si>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</si>
  <si>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</si>
  <si>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</si>
  <si>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</si>
  <si>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</si>
  <si>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</si>
  <si>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</si>
  <si>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</si>
  <si>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</si>
  <si>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</si>
  <si>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</si>
  <si>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</si>
  <si>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</si>
  <si>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</si>
  <si>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</si>
  <si>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</si>
  <si>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</si>
  <si>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</si>
  <si>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</si>
  <si>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</si>
  <si>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</si>
  <si>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</si>
  <si>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</si>
  <si>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</si>
  <si>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</si>
  <si>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</si>
  <si>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</si>
  <si>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</si>
  <si>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</si>
  <si>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</si>
  <si>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</si>
  <si>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</si>
  <si>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</si>
  <si>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</si>
  <si>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</si>
  <si>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</si>
  <si>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</si>
  <si>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</si>
  <si>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</si>
  <si>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</si>
  <si>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</si>
  <si>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</si>
  <si>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</si>
  <si>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</si>
  <si>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</si>
  <si>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</si>
  <si>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</si>
  <si>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</si>
  <si>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</si>
  <si>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</si>
  <si>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</si>
  <si>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</si>
  <si>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</si>
  <si>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</si>
  <si>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</si>
  <si>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</si>
  <si>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</si>
  <si>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</si>
  <si>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</si>
  <si>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</si>
  <si>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</si>
  <si>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</si>
  <si>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</si>
  <si>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</si>
  <si>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</si>
  <si>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</si>
  <si>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</si>
  <si>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</si>
  <si>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</si>
  <si>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</si>
  <si>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</si>
  <si>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</si>
  <si>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</si>
  <si>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</si>
  <si>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</si>
  <si>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</si>
  <si>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</si>
  <si>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</si>
  <si>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</si>
  <si>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</si>
  <si>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</si>
  <si>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</si>
  <si>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</si>
  <si>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</si>
  <si>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</si>
  <si>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</si>
  <si>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</si>
  <si>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</si>
  <si>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</si>
  <si>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</si>
  <si>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</si>
  <si>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</si>
  <si>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</si>
  <si>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</si>
  <si>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</si>
  <si>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</si>
  <si>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</si>
  <si>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</si>
  <si>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</si>
  <si>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</si>
  <si>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</si>
  <si>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</si>
  <si>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</si>
  <si>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</si>
  <si>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</si>
  <si>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</si>
  <si>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</si>
  <si>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</si>
  <si>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</si>
  <si>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</si>
  <si>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</si>
  <si>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</si>
  <si>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</si>
  <si>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</si>
  <si>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</si>
  <si>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</si>
  <si>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</si>
  <si>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</si>
  <si>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</si>
  <si>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</si>
  <si>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</si>
  <si>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</si>
  <si>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</si>
  <si>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</si>
  <si>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</si>
  <si>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</si>
  <si>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</si>
  <si>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</si>
  <si>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</si>
  <si>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</si>
  <si>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</si>
  <si>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</si>
  <si>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</si>
  <si>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</si>
  <si>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</si>
  <si>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</si>
  <si>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</si>
  <si>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</si>
  <si>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</si>
  <si>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</si>
  <si>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</si>
  <si>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</si>
  <si>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</si>
  <si>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</si>
  <si>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</si>
  <si>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</si>
  <si>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</si>
  <si>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</si>
  <si>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</si>
  <si>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</si>
  <si>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</si>
  <si>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</si>
  <si>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</si>
  <si>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</si>
  <si>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</si>
  <si>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</si>
  <si>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</si>
  <si>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</si>
  <si>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</si>
  <si>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</si>
  <si>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</si>
  <si>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</si>
  <si>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</si>
  <si>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</si>
  <si>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</si>
  <si>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</si>
  <si>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</si>
  <si>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</si>
  <si>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</si>
  <si>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</si>
  <si>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</si>
  <si>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</si>
  <si>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</si>
  <si>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</si>
  <si>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</si>
  <si>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</si>
  <si>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</si>
  <si>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</si>
  <si>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</si>
  <si>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</si>
  <si>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</si>
  <si>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</si>
  <si>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</si>
  <si>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</si>
  <si>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</si>
  <si>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</si>
  <si>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</si>
  <si>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</si>
  <si>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</si>
  <si>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</si>
  <si>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</si>
  <si>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</si>
  <si>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</si>
  <si>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</si>
  <si>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</si>
  <si>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</si>
  <si>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</si>
  <si>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</si>
  <si>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</si>
  <si>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</si>
  <si>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</si>
  <si>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</si>
  <si>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</si>
  <si>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</si>
  <si>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</si>
  <si>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</si>
  <si>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</si>
  <si>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</si>
  <si>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</si>
  <si>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</si>
  <si>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</si>
  <si>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</si>
  <si>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</si>
  <si>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</si>
  <si>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</si>
  <si>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</si>
  <si>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</si>
  <si>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</si>
  <si>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</si>
  <si>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</si>
  <si>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</si>
  <si>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</si>
  <si>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</si>
  <si>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</si>
  <si>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</si>
  <si>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</si>
  <si>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</si>
  <si>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</si>
  <si>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</si>
  <si>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</si>
  <si>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</si>
  <si>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</si>
  <si>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</si>
  <si>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</si>
  <si>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</si>
  <si>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</si>
  <si>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</si>
  <si>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</si>
  <si>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</si>
  <si>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</si>
  <si>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</si>
  <si>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</si>
  <si>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</si>
  <si>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</si>
  <si>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</si>
  <si>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</si>
  <si>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</si>
  <si>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</si>
  <si>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</si>
  <si>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</si>
  <si>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</si>
  <si>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</si>
  <si>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</si>
  <si>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</si>
  <si>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</si>
  <si>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</si>
  <si>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</si>
  <si>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</si>
  <si>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</si>
  <si>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</si>
  <si>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</si>
  <si>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</si>
  <si>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</si>
  <si>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</si>
  <si>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</si>
  <si>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</si>
  <si>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</si>
  <si>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</si>
  <si>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</si>
  <si>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</si>
  <si>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</si>
  <si>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</si>
  <si>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</si>
  <si>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</si>
  <si>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</si>
  <si>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</si>
  <si>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</si>
  <si>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</si>
  <si>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</si>
  <si>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</si>
  <si>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</si>
  <si>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</si>
  <si>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</si>
  <si>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</si>
  <si>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</si>
  <si>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</si>
  <si>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</si>
  <si>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</si>
  <si>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</si>
  <si>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</si>
  <si>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</si>
  <si>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</si>
  <si>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</si>
  <si>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</si>
  <si>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</si>
  <si>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</si>
  <si>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</si>
  <si>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</si>
  <si>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</si>
  <si>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</si>
  <si>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</si>
  <si>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</si>
  <si>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</si>
  <si>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</si>
  <si>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</si>
  <si>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</si>
  <si>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</si>
  <si>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</si>
  <si>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</si>
  <si>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</si>
  <si>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</si>
  <si>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</si>
  <si>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</si>
  <si>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</si>
  <si>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</si>
  <si>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</si>
  <si>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</si>
  <si>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</si>
  <si>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</si>
  <si>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</si>
  <si>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</si>
  <si>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</si>
  <si>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</si>
  <si>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</si>
  <si>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</si>
  <si>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</si>
  <si>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</si>
  <si>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</si>
  <si>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</si>
  <si>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</si>
  <si>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</si>
  <si>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</si>
  <si>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</si>
  <si>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</si>
  <si>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</si>
  <si>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</si>
  <si>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</si>
  <si>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</si>
  <si>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</si>
  <si>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</si>
  <si>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</si>
  <si>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</si>
  <si>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</si>
  <si>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</si>
  <si>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</si>
  <si>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</si>
  <si>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</si>
  <si>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</si>
  <si>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</si>
  <si>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</si>
  <si>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</si>
  <si>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</si>
  <si>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</si>
  <si>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</si>
  <si>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</si>
  <si>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</si>
  <si>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</si>
  <si>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</si>
  <si>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</si>
  <si>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</si>
  <si>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</si>
  <si>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</si>
  <si>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</si>
  <si>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</si>
  <si>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</si>
  <si>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</si>
  <si>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</si>
  <si>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</si>
  <si>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</si>
  <si>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</si>
  <si>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</si>
  <si>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</si>
  <si>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</si>
  <si>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</si>
  <si>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</si>
  <si>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</si>
  <si>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</si>
  <si>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</si>
  <si>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</si>
  <si>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</si>
  <si>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</si>
  <si>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</si>
  <si>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</si>
  <si>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</si>
  <si>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</si>
  <si>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</si>
  <si>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</si>
  <si>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</si>
  <si>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</si>
  <si>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</si>
  <si>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</si>
  <si>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</si>
  <si>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</si>
  <si>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</si>
  <si>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</si>
  <si>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</si>
  <si>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</si>
  <si>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</si>
  <si>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</si>
  <si>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</si>
  <si>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</si>
  <si>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</si>
  <si>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</si>
  <si>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</si>
  <si>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</si>
  <si>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</si>
  <si>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</si>
  <si>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</si>
  <si>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</si>
  <si>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</si>
  <si>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</si>
  <si>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</si>
  <si>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</si>
  <si>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</si>
  <si>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</si>
  <si>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</si>
  <si>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</si>
  <si>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</si>
  <si>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</si>
  <si>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</si>
  <si>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</si>
  <si>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</si>
  <si>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</si>
  <si>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</si>
  <si>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</si>
  <si>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</si>
  <si>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</si>
  <si>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</si>
  <si>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</si>
  <si>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</si>
  <si>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</si>
  <si>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</si>
  <si>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</si>
  <si>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</si>
  <si>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</si>
  <si>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</si>
  <si>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</si>
  <si>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</si>
  <si>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</si>
  <si>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</si>
  <si>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</si>
  <si>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</si>
  <si>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</si>
  <si>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</si>
  <si>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</si>
  <si>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</si>
  <si>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</si>
  <si>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</si>
  <si>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</si>
  <si>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</si>
  <si>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</si>
  <si>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</si>
  <si>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</si>
  <si>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</si>
  <si>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</si>
  <si>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</si>
  <si>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</si>
  <si>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</si>
  <si>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</si>
  <si>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</si>
  <si>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</si>
  <si>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</si>
  <si>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</si>
  <si>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</si>
  <si>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</si>
  <si>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</si>
  <si>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</si>
  <si>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</si>
  <si>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</si>
  <si>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</si>
  <si>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</si>
  <si>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</si>
  <si>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</si>
  <si>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</si>
  <si>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</si>
  <si>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</si>
  <si>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</si>
  <si>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</si>
  <si>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</si>
  <si>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</si>
  <si>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</si>
  <si>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</si>
  <si>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</si>
  <si>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</si>
  <si>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</si>
  <si>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</si>
  <si>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</si>
  <si>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</si>
  <si>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</si>
  <si>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</si>
  <si>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</si>
  <si>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</si>
  <si>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</si>
  <si>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</si>
  <si>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</si>
  <si>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</si>
  <si>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</si>
  <si>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</si>
  <si>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</si>
  <si>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</si>
  <si>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</si>
  <si>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</si>
  <si>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</si>
  <si>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</si>
  <si>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</si>
  <si>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</si>
  <si>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</si>
  <si>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</si>
  <si>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</si>
  <si>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</si>
  <si>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</si>
  <si>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</si>
  <si>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</si>
  <si>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</si>
  <si>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</si>
  <si>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</si>
  <si>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</si>
  <si>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</si>
  <si>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</si>
  <si>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</si>
  <si>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</si>
  <si>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</si>
  <si>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</si>
  <si>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</si>
  <si>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</si>
  <si>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</si>
  <si>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</si>
  <si>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</si>
  <si>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</si>
  <si>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</si>
  <si>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</si>
  <si>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</si>
  <si>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</si>
  <si>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</si>
  <si>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</si>
  <si>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</si>
  <si>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</si>
  <si>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</si>
  <si>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</si>
  <si>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</si>
  <si>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</si>
  <si>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</si>
  <si>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</si>
  <si>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</si>
  <si>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</si>
  <si>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</si>
  <si>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</si>
  <si>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</si>
  <si>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</si>
  <si>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</si>
  <si>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</si>
  <si>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</si>
  <si>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</si>
  <si>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</si>
  <si>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</si>
  <si>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</si>
  <si>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</si>
  <si>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</si>
  <si>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</si>
  <si>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</si>
  <si>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</si>
  <si>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</si>
  <si>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</si>
  <si>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</si>
  <si>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</si>
  <si>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</si>
  <si>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</si>
  <si>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</si>
  <si>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</si>
  <si>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</si>
  <si>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</si>
  <si>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</si>
  <si>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</si>
  <si>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</si>
  <si>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</si>
  <si>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</si>
  <si>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</si>
  <si>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</si>
  <si>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</si>
  <si>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</si>
  <si>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</si>
  <si>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</si>
  <si>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</si>
  <si>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</si>
  <si>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</si>
  <si>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</si>
  <si>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</si>
  <si>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</si>
  <si>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</si>
  <si>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</si>
  <si>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</si>
  <si>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</si>
  <si>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</si>
  <si>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</si>
  <si>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</si>
  <si>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</si>
  <si>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</si>
  <si>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</si>
  <si>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</si>
  <si>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</si>
  <si>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</si>
  <si>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</si>
  <si>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</si>
  <si>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</si>
  <si>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</si>
  <si>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</si>
  <si>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</si>
  <si>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</si>
  <si>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</si>
  <si>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</si>
  <si>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</si>
  <si>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</si>
  <si>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</si>
  <si>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</si>
  <si>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</si>
  <si>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</si>
  <si>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</si>
  <si>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</si>
  <si>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</si>
  <si>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</si>
  <si>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</si>
  <si>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</si>
  <si>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</si>
  <si>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</si>
  <si>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</si>
  <si>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</si>
  <si>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</si>
  <si>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</si>
  <si>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</si>
  <si>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</si>
  <si>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</si>
  <si>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</si>
  <si>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</si>
  <si>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</si>
  <si>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</si>
  <si>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</si>
  <si>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</si>
  <si>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</si>
  <si>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</si>
  <si>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</si>
  <si>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</si>
  <si>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</si>
  <si>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</si>
  <si>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</si>
  <si>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</si>
  <si>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</si>
  <si>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</si>
  <si>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</si>
  <si>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</si>
  <si>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</si>
  <si>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</si>
  <si>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</si>
  <si>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</si>
  <si>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</si>
  <si>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</si>
  <si>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</si>
  <si>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</si>
  <si>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</si>
  <si>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</si>
  <si>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</si>
  <si>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</si>
  <si>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</si>
  <si>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</si>
  <si>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</si>
  <si>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</si>
  <si>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</si>
  <si>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</si>
  <si>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</si>
  <si>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</si>
  <si>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</si>
  <si>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</si>
  <si>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</si>
  <si>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</si>
  <si>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</si>
  <si>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</si>
  <si>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</si>
  <si>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</si>
  <si>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</si>
  <si>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</si>
  <si>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</si>
  <si>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</si>
  <si>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</si>
  <si>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</si>
  <si>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</si>
  <si>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</si>
  <si>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</si>
  <si>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</si>
  <si>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</si>
  <si>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</si>
  <si>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</si>
  <si>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</si>
  <si>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</si>
  <si>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</si>
  <si>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</si>
  <si>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</si>
  <si>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</si>
  <si>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</si>
  <si>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</si>
  <si>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</si>
  <si>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</si>
  <si>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</si>
  <si>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</si>
  <si>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</si>
  <si>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</si>
  <si>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</si>
  <si>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</si>
  <si>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</si>
  <si>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</si>
  <si>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</si>
  <si>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</si>
  <si>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</si>
  <si>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</si>
  <si>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</si>
  <si>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</si>
  <si>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</si>
  <si>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</si>
  <si>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</si>
  <si>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</si>
  <si>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</si>
  <si>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</si>
  <si>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</si>
  <si>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</si>
  <si>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</si>
  <si>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</si>
  <si>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</si>
  <si>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</si>
  <si>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</si>
  <si>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</si>
  <si>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</si>
  <si>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</si>
  <si>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</si>
  <si>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</si>
  <si>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</si>
  <si>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</si>
  <si>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</si>
  <si>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</si>
  <si>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</si>
  <si>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</si>
  <si>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</si>
  <si>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</si>
  <si>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</si>
  <si>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</si>
  <si>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</si>
  <si>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</si>
  <si>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</si>
  <si>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</si>
  <si>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</si>
  <si>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</si>
  <si>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</si>
  <si>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</si>
  <si>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</si>
  <si>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</si>
  <si>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</si>
  <si>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</si>
  <si>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</si>
  <si>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</si>
  <si>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</si>
  <si>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</si>
  <si>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</si>
  <si>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</si>
  <si>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</si>
  <si>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</si>
  <si>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</si>
  <si>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</si>
  <si>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</si>
  <si>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</si>
  <si>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</si>
  <si>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</si>
  <si>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</si>
  <si>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</si>
  <si>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</si>
  <si>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</si>
  <si>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</si>
  <si>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</si>
  <si>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</si>
  <si>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</si>
  <si>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</si>
  <si>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</si>
  <si>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</si>
  <si>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</si>
  <si>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</si>
  <si>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</si>
  <si>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</si>
  <si>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</si>
  <si>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</si>
  <si>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</si>
  <si>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</si>
  <si>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</si>
  <si>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</si>
  <si>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</si>
  <si>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</si>
  <si>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</si>
  <si>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</si>
  <si>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</si>
  <si>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</si>
  <si>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</si>
  <si>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</si>
  <si>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</si>
  <si>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</si>
  <si>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</si>
  <si>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</si>
  <si>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</si>
  <si>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</si>
  <si>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</si>
  <si>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</si>
  <si>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</si>
  <si>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</si>
  <si>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</si>
  <si>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</si>
  <si>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</si>
  <si>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</si>
  <si>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</si>
  <si>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</si>
  <si>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</si>
  <si>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</si>
  <si>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</si>
  <si>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</si>
  <si>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</si>
  <si>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</si>
  <si>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</si>
  <si>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</si>
  <si>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</si>
  <si>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</si>
  <si>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</si>
  <si>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</si>
  <si>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</si>
  <si>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</si>
  <si>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</si>
  <si>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</si>
  <si>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</si>
  <si>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</si>
  <si>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</si>
  <si>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</si>
  <si>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</si>
  <si>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</si>
  <si>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</si>
  <si>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</si>
  <si>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</si>
  <si>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</si>
  <si>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</si>
  <si>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</si>
  <si>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</si>
  <si>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</si>
  <si>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</si>
  <si>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</si>
  <si>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</si>
  <si>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</si>
  <si>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</si>
  <si>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</si>
  <si>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</si>
  <si>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</si>
  <si>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</si>
  <si>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</si>
  <si>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</si>
  <si>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</si>
  <si>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</si>
  <si>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</si>
  <si>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</si>
  <si>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</si>
  <si>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</si>
  <si>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</si>
  <si>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</si>
  <si>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</si>
  <si>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</si>
  <si>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</si>
  <si>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</si>
  <si>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</si>
  <si>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</si>
  <si>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</si>
  <si>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</si>
  <si>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</si>
  <si>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</si>
  <si>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</si>
  <si>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</si>
  <si>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</si>
  <si>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</si>
  <si>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</si>
  <si>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</si>
  <si>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</si>
  <si>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</si>
  <si>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</si>
  <si>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</si>
  <si>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</si>
  <si>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</si>
  <si>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</si>
  <si>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</si>
  <si>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</si>
  <si>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</si>
  <si>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</si>
  <si>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</si>
  <si>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</si>
  <si>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</si>
  <si>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</si>
  <si>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</si>
  <si>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</si>
  <si>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</si>
  <si>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</si>
  <si>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</si>
  <si>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</si>
  <si>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</si>
  <si>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</si>
  <si>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</si>
  <si>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</si>
  <si>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</si>
  <si>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</si>
  <si>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</si>
  <si>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</si>
  <si>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</si>
  <si>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</si>
  <si>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</si>
  <si>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</si>
  <si>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</si>
  <si>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</si>
  <si>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</si>
  <si>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</si>
  <si>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</si>
  <si>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</si>
  <si>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</si>
  <si>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</si>
  <si>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</si>
  <si>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</si>
  <si>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</si>
  <si>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</si>
  <si>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</si>
  <si>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</si>
  <si>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</si>
  <si>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</si>
  <si>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</si>
  <si>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</si>
  <si>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</si>
  <si>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</si>
  <si>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</si>
  <si>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</si>
  <si>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</si>
  <si>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</si>
  <si>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</si>
  <si>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</si>
  <si>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</si>
  <si>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</si>
  <si>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</si>
  <si>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</si>
  <si>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</si>
  <si>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</si>
  <si>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</si>
  <si>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</si>
  <si>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</si>
  <si>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</si>
  <si>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</si>
  <si>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</si>
  <si>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</si>
  <si>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</si>
  <si>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</si>
  <si>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</si>
  <si>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</si>
  <si>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</si>
  <si>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</si>
  <si>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</si>
  <si>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</si>
  <si>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</si>
  <si>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</si>
  <si>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</si>
  <si>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</si>
  <si>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</si>
  <si>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</si>
  <si>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</si>
  <si>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</si>
  <si>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</si>
  <si>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</si>
  <si>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</si>
  <si>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</si>
  <si>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</si>
  <si>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</si>
  <si>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</si>
  <si>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</si>
  <si>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</si>
  <si>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</si>
  <si>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</si>
  <si>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</si>
  <si>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</si>
  <si>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</si>
  <si>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</si>
  <si>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</si>
  <si>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</si>
  <si>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</si>
  <si>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</si>
  <si>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</si>
  <si>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</si>
  <si>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</si>
  <si>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</si>
  <si>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</si>
  <si>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</si>
  <si>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</si>
  <si>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</si>
  <si>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</si>
  <si>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</si>
  <si>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</si>
  <si>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</si>
  <si>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</si>
  <si>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</si>
  <si>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</si>
  <si>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</si>
  <si>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</si>
  <si>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</si>
  <si>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</si>
  <si>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</si>
  <si>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</si>
  <si>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</si>
  <si>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</si>
  <si>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</si>
  <si>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</si>
  <si>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</si>
  <si>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</si>
  <si>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</si>
  <si>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</si>
  <si>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</si>
  <si>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</si>
  <si>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</si>
  <si>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</si>
  <si>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</si>
  <si>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</si>
  <si>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</si>
  <si>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</si>
  <si>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</si>
  <si>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</si>
  <si>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</si>
  <si>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</si>
  <si>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</si>
  <si>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</si>
  <si>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</si>
  <si>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</si>
  <si>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</si>
  <si>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</si>
  <si>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</si>
  <si>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</si>
  <si>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</si>
  <si>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</si>
  <si>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</si>
  <si>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</si>
  <si>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</si>
  <si>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</si>
  <si>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</si>
  <si>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</si>
  <si>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</si>
  <si>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</si>
  <si>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</si>
  <si>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</si>
  <si>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</si>
  <si>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</si>
  <si>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</si>
  <si>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</si>
  <si>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</si>
  <si>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</si>
  <si>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</si>
  <si>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</si>
  <si>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</si>
  <si>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</si>
  <si>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</si>
  <si>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</si>
  <si>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</si>
  <si>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</si>
  <si>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</si>
  <si>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</si>
  <si>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</si>
  <si>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</si>
  <si>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</si>
  <si>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</si>
  <si>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</si>
  <si>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</si>
  <si>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</si>
  <si>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</si>
  <si>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</si>
  <si>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</si>
  <si>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</si>
  <si>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</si>
  <si>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</si>
  <si>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</si>
  <si>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</si>
  <si>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</si>
  <si>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</si>
  <si>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</si>
  <si>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</si>
  <si>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</si>
  <si>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</si>
  <si>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</si>
  <si>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</si>
  <si>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</si>
  <si>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</si>
  <si>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</si>
  <si>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</si>
  <si>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</si>
  <si>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</si>
  <si>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</si>
  <si>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</si>
  <si>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</si>
  <si>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</si>
  <si>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</si>
  <si>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</si>
  <si>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</si>
  <si>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</si>
  <si>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</si>
  <si>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</si>
  <si>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</si>
  <si>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</si>
  <si>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</si>
  <si>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</si>
  <si>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</si>
  <si>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</si>
  <si>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</si>
  <si>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</si>
  <si>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</si>
  <si>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</si>
  <si>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</si>
  <si>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</si>
  <si>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</si>
  <si>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</si>
  <si>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</si>
  <si>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</si>
  <si>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</si>
  <si>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</si>
  <si>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</si>
  <si>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</si>
  <si>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</si>
  <si>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</si>
  <si>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</si>
  <si>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</si>
  <si>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</si>
  <si>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</si>
  <si>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</si>
  <si>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</si>
  <si>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</si>
  <si>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</si>
  <si>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</si>
  <si>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</si>
  <si>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</si>
  <si>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</si>
  <si>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</si>
  <si>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</si>
  <si>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</si>
  <si>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</si>
  <si>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</si>
  <si>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</si>
  <si>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</si>
  <si>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</si>
  <si>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</si>
  <si>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</si>
  <si>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</si>
  <si>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</si>
  <si>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</si>
  <si>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</si>
  <si>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</si>
  <si>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</si>
  <si>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</si>
  <si>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</si>
  <si>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</si>
  <si>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</si>
  <si>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</si>
  <si>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</si>
  <si>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</si>
  <si>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</si>
  <si>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</si>
  <si>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</si>
  <si>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</si>
  <si>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</si>
  <si>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</si>
  <si>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</si>
  <si>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</si>
  <si>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</si>
  <si>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</si>
  <si>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</si>
  <si>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</si>
  <si>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</si>
  <si>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</si>
  <si>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</si>
  <si>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</si>
  <si>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</si>
  <si>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</si>
  <si>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</si>
  <si>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</si>
  <si>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</si>
  <si>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</si>
  <si>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</si>
  <si>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</si>
  <si>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</si>
  <si>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</si>
  <si>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</si>
  <si>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</si>
  <si>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</si>
  <si>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</si>
  <si>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</si>
  <si>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</si>
  <si>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</si>
  <si>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</si>
  <si>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</si>
  <si>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</si>
  <si>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</si>
  <si>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</si>
  <si>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</si>
  <si>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</si>
  <si>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</si>
  <si>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</si>
  <si>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</si>
  <si>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</si>
  <si>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</si>
  <si>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</si>
  <si>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</si>
  <si>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</si>
  <si>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</si>
  <si>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</si>
  <si>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</si>
  <si>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</si>
  <si>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</si>
  <si>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</si>
  <si>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</si>
  <si>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</si>
  <si>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</si>
  <si>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</si>
  <si>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</si>
  <si>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</si>
  <si>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</si>
  <si>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</si>
  <si>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</si>
  <si>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</si>
  <si>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</si>
  <si>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</si>
  <si>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</si>
  <si>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</si>
  <si>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</si>
  <si>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</si>
  <si>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</si>
  <si>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</si>
  <si>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</si>
  <si>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</si>
  <si>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</si>
  <si>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</si>
  <si>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</si>
  <si>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</si>
  <si>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</si>
  <si>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</si>
  <si>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</si>
  <si>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</si>
  <si>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</si>
  <si>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</si>
  <si>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</si>
  <si>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</si>
  <si>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</si>
  <si>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</si>
  <si>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</si>
  <si>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</si>
  <si>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</si>
  <si>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</si>
  <si>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</si>
  <si>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</si>
  <si>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</si>
  <si>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</si>
  <si>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</si>
  <si>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</si>
  <si>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</si>
  <si>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</si>
  <si>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</si>
  <si>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</si>
  <si>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</si>
  <si>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</si>
  <si>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</si>
  <si>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</si>
  <si>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</si>
  <si>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</si>
  <si>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</si>
  <si>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</si>
  <si>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</si>
  <si>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</si>
  <si>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</si>
  <si>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</si>
  <si>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</si>
  <si>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</si>
  <si>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</si>
  <si>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</si>
  <si>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</si>
  <si>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</si>
  <si>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</si>
  <si>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</si>
  <si>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</si>
  <si>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</si>
  <si>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</si>
  <si>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</si>
  <si>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</si>
  <si>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</si>
  <si>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</si>
  <si>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</si>
  <si>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</si>
  <si>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</si>
  <si>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</si>
  <si>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</si>
  <si>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</si>
  <si>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</si>
  <si>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</si>
  <si>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</si>
  <si>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</si>
  <si>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</si>
  <si>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</si>
  <si>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</si>
  <si>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</si>
  <si>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</si>
  <si>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</si>
  <si>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</si>
  <si>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</si>
  <si>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</si>
  <si>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</si>
  <si>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</si>
  <si>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</si>
  <si>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</si>
  <si>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</si>
  <si>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</si>
  <si>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</si>
  <si>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</si>
  <si>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</si>
  <si>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</si>
  <si>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</si>
  <si>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</si>
  <si>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</si>
  <si>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</si>
  <si>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</si>
  <si>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</si>
  <si>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</si>
  <si>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</si>
  <si>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</si>
  <si>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</si>
  <si>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</si>
  <si>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</si>
  <si>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</si>
  <si>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</si>
  <si>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</si>
  <si>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</si>
  <si>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</si>
  <si>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</si>
  <si>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</si>
  <si>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</si>
  <si>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</si>
  <si>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</si>
  <si>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</si>
  <si>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</si>
  <si>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</si>
  <si>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</si>
  <si>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</si>
  <si>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</si>
  <si>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</si>
  <si>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</si>
  <si>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</si>
  <si>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</si>
  <si>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</si>
  <si>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</si>
  <si>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</si>
  <si>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</si>
  <si>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</si>
  <si>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</si>
  <si>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</si>
  <si>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</si>
  <si>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</si>
  <si>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</si>
  <si>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</si>
  <si>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</si>
  <si>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</si>
  <si>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</si>
  <si>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</si>
  <si>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</si>
  <si>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</si>
  <si>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</si>
  <si>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</si>
  <si>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</si>
  <si>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</si>
  <si>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</si>
  <si>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</si>
  <si>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</si>
  <si>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</si>
  <si>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</si>
  <si>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</si>
  <si>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</si>
  <si>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</si>
  <si>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</si>
  <si>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</si>
  <si>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</si>
  <si>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</si>
  <si>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</si>
  <si>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</si>
  <si>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</si>
  <si>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</si>
  <si>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</si>
  <si>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</si>
  <si>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</si>
  <si>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</si>
  <si>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</si>
  <si>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</si>
  <si>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</si>
  <si>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</si>
  <si>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</si>
  <si>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</si>
  <si>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</si>
  <si>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</si>
  <si>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</si>
  <si>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</si>
  <si>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</si>
  <si>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</si>
  <si>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</si>
  <si>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</si>
  <si>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</si>
  <si>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</si>
  <si>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</si>
  <si>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</si>
  <si>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</si>
  <si>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</si>
  <si>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</si>
  <si>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</si>
  <si>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</si>
  <si>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</si>
  <si>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</si>
  <si>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</si>
  <si>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</si>
  <si>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</si>
  <si>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</si>
  <si>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</si>
  <si>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</si>
  <si>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</si>
  <si>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</si>
  <si>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</si>
  <si>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</si>
  <si>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</si>
  <si>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</si>
  <si>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</si>
  <si>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</si>
  <si>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</si>
  <si>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</si>
  <si>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</si>
  <si>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</si>
  <si>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</si>
  <si>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</si>
  <si>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</si>
  <si>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</si>
  <si>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</si>
  <si>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</si>
  <si>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</si>
  <si>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</si>
  <si>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</si>
  <si>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</si>
  <si>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</si>
  <si>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</si>
  <si>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</si>
  <si>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</si>
  <si>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</si>
  <si>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</si>
  <si>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</si>
  <si>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</si>
  <si>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</si>
  <si>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</si>
  <si>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</si>
  <si>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</si>
  <si>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</si>
  <si>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</si>
  <si>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</si>
  <si>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</si>
  <si>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</si>
  <si>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</si>
  <si>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</si>
  <si>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</si>
  <si>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</si>
  <si>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</si>
  <si>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</si>
  <si>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</si>
  <si>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</si>
  <si>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</si>
  <si>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</si>
  <si>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</si>
  <si>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</si>
  <si>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</si>
  <si>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</si>
  <si>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</si>
  <si>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</si>
  <si>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</si>
  <si>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</si>
  <si>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</si>
  <si>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</si>
  <si>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</si>
  <si>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</si>
  <si>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</si>
  <si>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</si>
  <si>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</si>
  <si>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</si>
  <si>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</si>
  <si>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</si>
  <si>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</si>
  <si>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</si>
  <si>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</si>
  <si>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</si>
  <si>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</si>
  <si>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</si>
  <si>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</si>
  <si>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</si>
  <si>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</si>
  <si>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</si>
  <si>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</si>
  <si>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</si>
  <si>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</si>
  <si>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</si>
  <si>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</si>
  <si>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</si>
  <si>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</si>
  <si>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</si>
  <si>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</si>
  <si>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</si>
  <si>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</si>
  <si>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</si>
  <si>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</si>
  <si>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</si>
  <si>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</si>
  <si>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</si>
  <si>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</si>
  <si>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</si>
  <si>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</si>
  <si>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</si>
  <si>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</si>
  <si>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</si>
  <si>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</si>
  <si>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</si>
  <si>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</si>
  <si>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</si>
  <si>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</si>
  <si>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</si>
  <si>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</si>
  <si>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</si>
  <si>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</si>
  <si>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</si>
  <si>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</si>
  <si>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</si>
  <si>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</si>
  <si>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</si>
  <si>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</si>
  <si>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</si>
  <si>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</si>
  <si>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</si>
  <si>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</si>
  <si>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</si>
  <si>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</si>
  <si>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</si>
  <si>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</si>
  <si>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</si>
  <si>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</si>
  <si>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</si>
  <si>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</si>
  <si>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</si>
  <si>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</si>
  <si>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</si>
  <si>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</si>
  <si>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</si>
  <si>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</si>
  <si>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</si>
  <si>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</si>
  <si>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</si>
  <si>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</si>
  <si>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</si>
  <si>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</si>
  <si>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</si>
  <si>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</si>
  <si>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</si>
  <si>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</si>
  <si>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</si>
  <si>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</si>
  <si>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</si>
  <si>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</si>
  <si>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</si>
  <si>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</si>
  <si>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</si>
  <si>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</si>
  <si>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</si>
  <si>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</si>
  <si>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</si>
  <si>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</si>
  <si>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</si>
  <si>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</si>
  <si>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</si>
  <si>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</si>
  <si>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</si>
  <si>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</si>
  <si>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</si>
  <si>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</si>
  <si>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</si>
  <si>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</si>
  <si>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</si>
  <si>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</si>
  <si>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</si>
  <si>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</si>
  <si>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</si>
  <si>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</si>
  <si>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</si>
  <si>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</si>
  <si>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</si>
  <si>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</si>
  <si>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</si>
  <si>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</si>
  <si>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</si>
  <si>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</si>
  <si>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</si>
  <si>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</si>
  <si>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</si>
  <si>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</si>
  <si>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</si>
  <si>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</si>
  <si>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</si>
  <si>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</si>
  <si>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</si>
  <si>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</si>
  <si>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</si>
  <si>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</si>
  <si>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</si>
  <si>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</si>
  <si>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</si>
  <si>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</si>
  <si>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</si>
  <si>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</si>
  <si>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</si>
  <si>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</si>
  <si>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</si>
  <si>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</si>
  <si>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</si>
  <si>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</si>
  <si>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</si>
  <si>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</si>
  <si>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</si>
  <si>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</si>
  <si>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</si>
  <si>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</si>
  <si>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</si>
  <si>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</si>
  <si>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</si>
  <si>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</si>
  <si>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</si>
  <si>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</si>
  <si>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</si>
  <si>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</si>
  <si>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</si>
  <si>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</si>
  <si>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</si>
  <si>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</si>
  <si>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</si>
  <si>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</si>
  <si>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</si>
  <si>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</si>
  <si>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</si>
  <si>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</si>
  <si>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</si>
  <si>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</si>
  <si>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</si>
  <si>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</si>
  <si>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</si>
  <si>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</si>
  <si>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</si>
  <si>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</si>
  <si>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</si>
  <si>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</si>
  <si>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</si>
  <si>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</si>
  <si>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</si>
  <si>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</si>
  <si>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</si>
  <si>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</si>
  <si>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</si>
  <si>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</si>
  <si>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</si>
  <si>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</si>
  <si>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</si>
  <si>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</si>
  <si>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</si>
  <si>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</si>
  <si>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</si>
  <si>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</si>
  <si>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</si>
  <si>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</si>
  <si>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</si>
  <si>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</si>
  <si>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</si>
  <si>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</si>
  <si>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</si>
  <si>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</si>
  <si>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</si>
  <si>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</si>
  <si>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</si>
  <si>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</si>
  <si>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</si>
  <si>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</si>
  <si>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</si>
  <si>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</si>
  <si>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</si>
  <si>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</si>
  <si>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</si>
  <si>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</si>
  <si>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</si>
  <si>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</si>
  <si>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</si>
  <si>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</si>
  <si>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</si>
  <si>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</si>
  <si>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</si>
  <si>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</si>
  <si>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</si>
  <si>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</si>
  <si>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</si>
  <si>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</si>
  <si>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</si>
  <si>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</si>
  <si>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</si>
  <si>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</si>
  <si>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</si>
  <si>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</si>
  <si>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</si>
  <si>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</si>
  <si>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</si>
  <si>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</si>
  <si>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</si>
  <si>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</si>
  <si>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</si>
  <si>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</si>
  <si>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</si>
  <si>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</si>
  <si>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</si>
  <si>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</si>
  <si>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</si>
  <si>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</si>
  <si>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</si>
  <si>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</si>
  <si>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</si>
  <si>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</si>
  <si>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</si>
  <si>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</si>
  <si>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</si>
  <si>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</si>
  <si>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</si>
  <si>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</si>
  <si>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</si>
  <si>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</si>
  <si>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</si>
  <si>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</si>
  <si>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</si>
  <si>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</si>
  <si>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</si>
  <si>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</si>
  <si>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</si>
  <si>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</si>
  <si>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</si>
  <si>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</si>
  <si>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</si>
  <si>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</si>
  <si>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</si>
  <si>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</si>
  <si>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</si>
  <si>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</si>
  <si>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</si>
  <si>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</si>
  <si>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</si>
  <si>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</si>
  <si>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</si>
  <si>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</si>
  <si>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</si>
  <si>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</si>
  <si>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</si>
  <si>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</si>
  <si>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</si>
  <si>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</si>
  <si>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</si>
  <si>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</si>
  <si>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</si>
  <si>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</si>
  <si>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</si>
  <si>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</si>
  <si>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</si>
  <si>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</si>
  <si>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</si>
  <si>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</si>
  <si>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</si>
  <si>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</si>
  <si>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</si>
  <si>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</si>
  <si>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</si>
  <si>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</si>
  <si>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</si>
  <si>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</si>
  <si>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</si>
  <si>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</si>
  <si>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</si>
  <si>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</si>
  <si>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</si>
  <si>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</si>
  <si>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</si>
  <si>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</si>
  <si>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</si>
  <si>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</si>
  <si>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</si>
  <si>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</si>
  <si>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</si>
  <si>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</si>
  <si>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</si>
  <si>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</si>
  <si>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</si>
  <si>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</si>
  <si>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</si>
  <si>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</si>
  <si>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</si>
  <si>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</si>
  <si>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</si>
  <si>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</si>
  <si>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</si>
  <si>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</si>
  <si>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</si>
  <si>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</si>
  <si>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</si>
  <si>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</si>
  <si>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</si>
  <si>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</si>
  <si>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</si>
  <si>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</si>
  <si>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</si>
  <si>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</si>
  <si>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</si>
  <si>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</si>
  <si>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</si>
  <si>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</si>
  <si>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</si>
  <si>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</si>
  <si>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</si>
  <si>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</si>
  <si>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</si>
  <si>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</si>
  <si>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</si>
  <si>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</si>
  <si>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</si>
  <si>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</si>
  <si>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</si>
  <si>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</si>
  <si>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</si>
  <si>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</si>
  <si>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</si>
  <si>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</si>
  <si>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</si>
  <si>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</si>
  <si>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</si>
  <si>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</si>
  <si>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</si>
  <si>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</si>
  <si>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</si>
  <si>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</si>
  <si>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</si>
  <si>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</si>
  <si>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</si>
  <si>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</si>
  <si>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</si>
  <si>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</si>
  <si>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</si>
  <si>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</si>
  <si>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</si>
  <si>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</si>
  <si>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</si>
  <si>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</si>
  <si>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</si>
  <si>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</si>
  <si>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</si>
  <si>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</si>
  <si>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</si>
  <si>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</si>
  <si>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</si>
  <si>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</si>
  <si>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</si>
  <si>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</si>
  <si>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</si>
  <si>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</si>
  <si>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</si>
  <si>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</si>
  <si>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</si>
  <si>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</si>
  <si>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</si>
  <si>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</si>
  <si>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</si>
  <si>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</si>
  <si>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</si>
  <si>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</si>
  <si>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</si>
  <si>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</si>
  <si>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</si>
  <si>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</si>
  <si>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</si>
  <si>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</si>
  <si>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</si>
  <si>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</si>
  <si>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</si>
  <si>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</si>
  <si>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</si>
  <si>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</si>
  <si>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</si>
  <si>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</si>
  <si>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</si>
  <si>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</si>
  <si>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</si>
  <si>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</si>
  <si>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</si>
  <si>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</si>
  <si>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</si>
  <si>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</si>
  <si>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</si>
  <si>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</si>
  <si>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</si>
  <si>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</si>
  <si>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</si>
  <si>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</si>
  <si>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</si>
  <si>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</si>
  <si>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</si>
  <si>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</si>
  <si>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</si>
  <si>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</si>
  <si>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</si>
  <si>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</si>
  <si>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</si>
  <si>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</si>
  <si>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</si>
  <si>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</si>
  <si>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</si>
  <si>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</si>
  <si>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</si>
  <si>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</si>
  <si>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</si>
  <si>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</si>
  <si>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</si>
  <si>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</si>
  <si>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</si>
  <si>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</si>
  <si>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</si>
  <si>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</si>
  <si>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</si>
  <si>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</si>
  <si>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</si>
  <si>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</si>
  <si>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</si>
  <si>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</si>
  <si>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</si>
  <si>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</si>
  <si>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</si>
  <si>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</si>
  <si>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</si>
  <si>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</si>
  <si>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</si>
  <si>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</si>
  <si>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</si>
  <si>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</si>
  <si>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</si>
  <si>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</si>
  <si>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</si>
  <si>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</si>
  <si>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</si>
  <si>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</si>
  <si>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</si>
  <si>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</si>
  <si>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</si>
  <si>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</si>
  <si>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</si>
  <si>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</si>
  <si>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</si>
  <si>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</si>
  <si>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</si>
  <si>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</si>
  <si>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</si>
  <si>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</si>
  <si>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</si>
  <si>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</si>
  <si>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</si>
  <si>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</si>
  <si>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</si>
  <si>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</si>
  <si>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</si>
  <si>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</si>
  <si>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</si>
  <si>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</si>
  <si>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</si>
  <si>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</si>
  <si>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</si>
  <si>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</si>
  <si>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</si>
  <si>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</si>
  <si>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</si>
  <si>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</si>
  <si>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</si>
  <si>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</si>
  <si>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</si>
  <si>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</si>
  <si>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</si>
  <si>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</si>
  <si>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</si>
  <si>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</si>
  <si>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</si>
  <si>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</si>
  <si>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</si>
  <si>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</si>
  <si>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</si>
  <si>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</si>
  <si>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</si>
  <si>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</si>
  <si>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</si>
  <si>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</si>
  <si>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</si>
  <si>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</si>
  <si>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</si>
  <si>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</si>
  <si>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</si>
  <si>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</si>
  <si>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</si>
  <si>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</si>
  <si>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</si>
  <si>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</si>
  <si>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</si>
  <si>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</si>
  <si>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</si>
  <si>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</si>
  <si>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</si>
  <si>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</si>
  <si>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</si>
  <si>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</si>
  <si>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</si>
  <si>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</si>
  <si>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</si>
  <si>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</si>
  <si>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</si>
  <si>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</si>
  <si>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</si>
  <si>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</si>
  <si>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</si>
  <si>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</si>
  <si>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</si>
  <si>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</si>
  <si>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</si>
  <si>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</si>
  <si>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</si>
  <si>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</si>
  <si>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</si>
  <si>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</si>
  <si>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</si>
  <si>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</si>
  <si>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</si>
  <si>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</si>
  <si>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</si>
  <si>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</si>
  <si>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</si>
  <si>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</si>
  <si>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</si>
  <si>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</si>
  <si>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</si>
  <si>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</si>
  <si>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</si>
  <si>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</si>
  <si>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</si>
  <si>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</si>
  <si>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</si>
  <si>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</si>
  <si>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</si>
  <si>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</si>
  <si>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</si>
  <si>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</si>
  <si>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</si>
  <si>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</si>
  <si>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</si>
  <si>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</si>
  <si>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</si>
  <si>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</si>
  <si>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</si>
  <si>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</si>
  <si>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</si>
  <si>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</si>
  <si>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</si>
  <si>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</si>
  <si>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</si>
  <si>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</si>
  <si>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</si>
  <si>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</si>
  <si>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</si>
  <si>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</si>
  <si>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</si>
  <si>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</si>
  <si>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</si>
  <si>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</si>
  <si>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</si>
  <si>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</si>
  <si>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</si>
  <si>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</si>
  <si>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</si>
  <si>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</si>
  <si>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</si>
  <si>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</si>
  <si>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</si>
  <si>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</si>
  <si>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</si>
  <si>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</si>
  <si>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</si>
  <si>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</si>
  <si>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</si>
  <si>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</si>
  <si>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</si>
  <si>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</si>
  <si>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</si>
  <si>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</si>
  <si>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</si>
  <si>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</si>
  <si>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</si>
  <si>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</si>
  <si>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</si>
  <si>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</si>
  <si>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</si>
  <si>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</si>
  <si>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</si>
  <si>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</si>
  <si>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</si>
  <si>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</si>
  <si>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</si>
  <si>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</si>
  <si>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</si>
  <si>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</si>
  <si>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</si>
  <si>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</si>
  <si>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</si>
  <si>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</si>
  <si>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</si>
  <si>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</si>
  <si>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</si>
  <si>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</si>
  <si>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</si>
  <si>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</si>
  <si>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</si>
  <si>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</si>
  <si>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</si>
  <si>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</si>
  <si>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</si>
  <si>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</si>
  <si>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</si>
  <si>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</si>
  <si>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</si>
  <si>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</si>
  <si>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</si>
  <si>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</si>
  <si>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</si>
  <si>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</si>
  <si>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</si>
  <si>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</si>
  <si>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</si>
  <si>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</si>
  <si>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</si>
  <si>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</si>
  <si>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</si>
  <si>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</si>
  <si>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</si>
  <si>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</si>
  <si>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</si>
  <si>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</si>
  <si>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</si>
  <si>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</si>
  <si>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</si>
  <si>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</si>
  <si>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</si>
  <si>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</si>
  <si>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</si>
  <si>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</si>
  <si>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</si>
  <si>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</si>
  <si>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</si>
  <si>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</si>
  <si>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</si>
  <si>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</si>
  <si>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</si>
  <si>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</si>
  <si>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</si>
  <si>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</si>
  <si>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</si>
  <si>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</si>
  <si>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</si>
  <si>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</si>
  <si>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</si>
  <si>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</si>
  <si>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</si>
  <si>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</si>
  <si>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</si>
  <si>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</si>
  <si>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</si>
  <si>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</si>
  <si>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</si>
  <si>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</si>
  <si>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</si>
  <si>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</si>
  <si>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</si>
  <si>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</si>
  <si>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</si>
  <si>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</si>
  <si>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</si>
  <si>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</si>
  <si>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</si>
  <si>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</si>
  <si>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</si>
  <si>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</si>
  <si>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</si>
  <si>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</si>
  <si>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</si>
  <si>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</si>
  <si>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</si>
  <si>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</si>
  <si>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</si>
  <si>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</si>
  <si>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</si>
  <si>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</si>
  <si>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</si>
  <si>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</si>
  <si>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</si>
  <si>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</si>
  <si>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</si>
  <si>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</si>
  <si>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</si>
  <si>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</si>
  <si>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</si>
  <si>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</si>
  <si>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</si>
  <si>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</si>
  <si>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</si>
  <si>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</si>
  <si>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</si>
  <si>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</si>
  <si>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</si>
  <si>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</si>
  <si>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</si>
  <si>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</si>
  <si>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</si>
  <si>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</si>
  <si>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</si>
  <si>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</si>
  <si>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</si>
  <si>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</si>
  <si>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</si>
  <si>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</si>
  <si>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</si>
  <si>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</si>
  <si>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</si>
  <si>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</si>
  <si>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</si>
  <si>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</si>
  <si>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</si>
  <si>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</si>
  <si>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</si>
  <si>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</si>
  <si>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</si>
  <si>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</si>
  <si>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</si>
  <si>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</si>
  <si>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</si>
  <si>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</si>
  <si>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</si>
  <si>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</si>
  <si>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</si>
  <si>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</si>
  <si>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</si>
  <si>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</si>
  <si>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</si>
  <si>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</si>
  <si>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</si>
  <si>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</si>
  <si>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</si>
  <si>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</si>
  <si>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</si>
  <si>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</si>
  <si>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</si>
  <si>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</si>
  <si>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</si>
  <si>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</si>
  <si>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</si>
  <si>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</si>
  <si>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</si>
  <si>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</si>
  <si>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</si>
  <si>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</si>
  <si>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</si>
  <si>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</si>
  <si>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</si>
  <si>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</si>
  <si>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</si>
  <si>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</si>
  <si>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</si>
  <si>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</si>
  <si>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</si>
  <si>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</si>
  <si>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</si>
  <si>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</si>
  <si>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</si>
  <si>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</si>
  <si>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</si>
  <si>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</si>
  <si>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</si>
  <si>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</si>
  <si>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</si>
  <si>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</si>
  <si>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</si>
  <si>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</si>
  <si>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</si>
  <si>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</si>
  <si>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</si>
  <si>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</si>
  <si>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</si>
  <si>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</si>
  <si>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</si>
  <si>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</si>
  <si>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</si>
  <si>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</si>
  <si>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</si>
  <si>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</si>
  <si>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</si>
  <si>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</si>
  <si>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</si>
  <si>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</si>
  <si>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</si>
  <si>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</si>
  <si>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</si>
  <si>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</si>
  <si>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</si>
  <si>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</si>
  <si>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</si>
  <si>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</si>
  <si>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</si>
  <si>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</si>
  <si>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</si>
  <si>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</si>
  <si>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</si>
  <si>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</si>
  <si>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</si>
  <si>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</si>
  <si>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</si>
  <si>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</si>
  <si>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</si>
  <si>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</si>
  <si>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</si>
  <si>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</si>
  <si>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</si>
  <si>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</si>
  <si>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</si>
  <si>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</si>
  <si>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</si>
  <si>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</si>
  <si>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</si>
  <si>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</si>
  <si>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</si>
  <si>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</si>
  <si>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</si>
  <si>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</si>
  <si>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</si>
  <si>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</si>
  <si>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</si>
  <si>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</si>
  <si>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</si>
  <si>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</si>
  <si>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</si>
  <si>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</si>
  <si>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</si>
  <si>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</si>
  <si>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</si>
  <si>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</si>
  <si>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</si>
  <si>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</si>
  <si>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</si>
  <si>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</si>
  <si>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</si>
  <si>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</si>
  <si>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</si>
  <si>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</si>
  <si>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</si>
  <si>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</si>
  <si>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</si>
  <si>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</si>
  <si>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</si>
  <si>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</si>
  <si>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</si>
  <si>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</si>
  <si>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</si>
  <si>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</si>
  <si>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</si>
  <si>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</si>
  <si>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</si>
  <si>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</si>
  <si>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</si>
  <si>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</si>
  <si>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</si>
  <si>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</si>
  <si>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</si>
  <si>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</si>
  <si>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</si>
  <si>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</si>
  <si>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</si>
  <si>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</si>
  <si>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</si>
  <si>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</si>
  <si>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</si>
  <si>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</si>
  <si>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</si>
  <si>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</si>
  <si>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</si>
  <si>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</si>
  <si>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</si>
  <si>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</si>
  <si>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</si>
  <si>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</si>
  <si>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</si>
  <si>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</si>
  <si>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</si>
  <si>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</si>
  <si>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</si>
  <si>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</si>
  <si>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</si>
  <si>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</si>
  <si>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</si>
  <si>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</si>
  <si>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</si>
  <si>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</si>
  <si>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</si>
  <si>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</si>
  <si>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</si>
  <si>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</si>
  <si>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</si>
  <si>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</si>
  <si>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</si>
  <si>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</si>
  <si>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</si>
  <si>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</si>
  <si>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</si>
  <si>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</si>
  <si>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</si>
  <si>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</si>
  <si>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</si>
  <si>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</si>
  <si>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</si>
  <si>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</si>
  <si>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</si>
  <si>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</si>
  <si>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</si>
  <si>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</si>
  <si>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</si>
  <si>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</si>
  <si>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</si>
  <si>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</si>
  <si>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</si>
  <si>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</si>
  <si>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</si>
  <si>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</si>
  <si>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</si>
  <si>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</si>
  <si>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</si>
  <si>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</si>
  <si>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</si>
  <si>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</si>
  <si>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</si>
  <si>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</si>
  <si>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</si>
  <si>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</si>
  <si>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</si>
  <si>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</si>
  <si>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</si>
  <si>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</si>
  <si>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</si>
  <si>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</si>
  <si>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</si>
  <si>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</si>
  <si>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</si>
  <si>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</si>
  <si>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</si>
  <si>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</si>
  <si>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</si>
  <si>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</si>
  <si>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</si>
  <si>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</si>
  <si>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</si>
  <si>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</si>
  <si>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</si>
  <si>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</si>
  <si>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</si>
  <si>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</si>
  <si>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</si>
  <si>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</si>
  <si>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</si>
  <si>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</si>
  <si>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</si>
  <si>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</si>
  <si>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</si>
  <si>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</si>
  <si>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</si>
  <si>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</si>
  <si>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</si>
  <si>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</si>
  <si>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</si>
  <si>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</si>
  <si>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</si>
  <si>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</si>
  <si>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</si>
  <si>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</si>
  <si>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</si>
  <si>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</si>
  <si>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</si>
  <si>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</si>
  <si>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</si>
  <si>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</si>
  <si>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</si>
  <si>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</si>
  <si>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</si>
  <si>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</si>
  <si>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</si>
  <si>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</si>
  <si>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</si>
  <si>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</si>
  <si>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</si>
  <si>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</si>
  <si>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</si>
  <si>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</si>
  <si>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</si>
  <si>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</si>
  <si>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</si>
  <si>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</si>
  <si>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</si>
  <si>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</si>
  <si>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</si>
  <si>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</si>
  <si>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</si>
  <si>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</si>
  <si>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</si>
  <si>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</si>
  <si>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</si>
  <si>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</si>
  <si>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</si>
  <si>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</si>
  <si>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</si>
  <si>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</si>
  <si>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</si>
  <si>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</si>
  <si>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</si>
  <si>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</si>
  <si>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</si>
  <si>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</si>
  <si>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</si>
  <si>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</si>
  <si>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</si>
  <si>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</si>
  <si>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</si>
  <si>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</si>
  <si>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</si>
  <si>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</si>
  <si>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</si>
  <si>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</si>
  <si>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</si>
  <si>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</si>
  <si>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</si>
  <si>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</si>
  <si>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</si>
  <si>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</si>
  <si>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</si>
  <si>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</si>
  <si>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</si>
  <si>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</si>
  <si>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</si>
  <si>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</si>
  <si>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</si>
  <si>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</si>
  <si>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</si>
  <si>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</si>
  <si>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</si>
  <si>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</si>
  <si>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</si>
  <si>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</si>
  <si>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</si>
  <si>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</si>
  <si>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</si>
  <si>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</si>
  <si>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</si>
  <si>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</si>
  <si>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</si>
  <si>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</si>
  <si>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</si>
  <si>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</si>
  <si>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</si>
  <si>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</si>
  <si>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</si>
  <si>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</si>
  <si>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</si>
  <si>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</si>
  <si>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</si>
  <si>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</si>
  <si>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</si>
  <si>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</si>
  <si>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</si>
  <si>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</si>
  <si>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</si>
  <si>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</si>
  <si>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</si>
  <si>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</si>
  <si>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</si>
  <si>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</si>
  <si>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</si>
  <si>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</si>
  <si>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</si>
  <si>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</si>
  <si>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</si>
  <si>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</si>
  <si>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</si>
  <si>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</si>
  <si>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</si>
  <si>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</si>
  <si>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</si>
  <si>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</si>
  <si>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</si>
  <si>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</si>
  <si>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</si>
  <si>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</si>
  <si>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</si>
  <si>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</si>
  <si>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</si>
  <si>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</si>
  <si>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</si>
  <si>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</si>
  <si>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</si>
  <si>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</si>
  <si>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</si>
  <si>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</si>
  <si>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</si>
  <si>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</si>
  <si>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</si>
  <si>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</si>
  <si>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</si>
  <si>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</si>
  <si>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</si>
  <si>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</si>
  <si>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</si>
  <si>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</si>
  <si>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</si>
  <si>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</si>
  <si>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</si>
  <si>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</si>
  <si>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</si>
  <si>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</si>
  <si>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</si>
  <si>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</si>
  <si>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</si>
  <si>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</si>
  <si>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</si>
  <si>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</si>
  <si>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</si>
  <si>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</si>
  <si>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</si>
  <si>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</si>
  <si>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</si>
  <si>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</si>
  <si>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</si>
  <si>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</si>
  <si>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</si>
  <si>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</si>
  <si>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</si>
  <si>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</si>
  <si>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</si>
  <si>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</si>
  <si>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</si>
  <si>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</si>
  <si>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</si>
  <si>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</si>
  <si>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</si>
  <si>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</si>
  <si>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</si>
  <si>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</si>
  <si>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</si>
  <si>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</si>
  <si>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</si>
  <si>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</si>
  <si>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</si>
  <si>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</si>
  <si>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</si>
  <si>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</si>
  <si>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</si>
  <si>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</si>
  <si>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</si>
  <si>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</si>
  <si>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</si>
  <si>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</si>
  <si>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</si>
  <si>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</si>
  <si>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</si>
  <si>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</si>
  <si>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</si>
  <si>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</si>
  <si>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</si>
  <si>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</si>
  <si>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</si>
  <si>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</si>
  <si>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</si>
  <si>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</si>
  <si>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</si>
  <si>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</si>
  <si>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</si>
  <si>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</si>
  <si>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</si>
  <si>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</si>
  <si>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</si>
  <si>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</si>
  <si>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</si>
  <si>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</si>
  <si>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</si>
  <si>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</si>
  <si>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</si>
  <si>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</si>
  <si>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</si>
  <si>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</si>
  <si>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</si>
  <si>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</si>
  <si>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</si>
  <si>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</si>
  <si>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</si>
  <si>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</si>
  <si>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</si>
  <si>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</si>
  <si>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</si>
  <si>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</si>
  <si>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</si>
  <si>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</si>
  <si>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</si>
  <si>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</si>
  <si>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</si>
  <si>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</si>
  <si>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</si>
  <si>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</si>
  <si>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</si>
  <si>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</si>
  <si>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</si>
  <si>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</si>
  <si>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</si>
  <si>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</si>
  <si>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</si>
  <si>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</si>
  <si>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</si>
  <si>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</si>
  <si>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</si>
  <si>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</si>
  <si>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</si>
  <si>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</si>
  <si>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</si>
  <si>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</si>
  <si>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</si>
  <si>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</si>
  <si>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</si>
  <si>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</si>
  <si>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</si>
  <si>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</si>
  <si>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</si>
  <si>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</si>
  <si>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</si>
  <si>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</si>
  <si>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</si>
  <si>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</si>
  <si>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</si>
  <si>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</si>
  <si>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</si>
  <si>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</si>
  <si>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</si>
  <si>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</si>
  <si>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</si>
  <si>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</si>
  <si>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</si>
  <si>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</si>
  <si>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</si>
  <si>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</si>
  <si>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</si>
  <si>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</si>
  <si>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</si>
  <si>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</si>
  <si>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</si>
  <si>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</si>
  <si>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</si>
  <si>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</si>
  <si>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</si>
  <si>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</si>
  <si>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</si>
  <si>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</si>
  <si>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</si>
  <si>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</si>
  <si>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</si>
  <si>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</si>
  <si>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</si>
  <si>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</si>
  <si>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</si>
  <si>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</si>
  <si>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</si>
  <si>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</si>
  <si>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</si>
  <si>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</si>
  <si>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</si>
  <si>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</si>
  <si>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</si>
  <si>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</si>
  <si>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</si>
  <si>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</si>
  <si>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</si>
  <si>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</si>
  <si>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</si>
  <si>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</si>
  <si>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</si>
  <si>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</si>
  <si>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</si>
  <si>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</si>
  <si>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</si>
  <si>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</si>
  <si>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</si>
  <si>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</si>
  <si>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</si>
  <si>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</si>
  <si>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</si>
  <si>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</si>
  <si>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</si>
  <si>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</si>
  <si>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</si>
  <si>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</si>
  <si>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</si>
  <si>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</si>
  <si>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</si>
  <si>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</si>
  <si>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</si>
  <si>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</si>
  <si>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</si>
  <si>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</si>
  <si>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</si>
  <si>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</si>
  <si>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</si>
  <si>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</si>
  <si>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</si>
  <si>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</si>
  <si>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</si>
  <si>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</si>
  <si>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</si>
  <si>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</si>
  <si>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</si>
  <si>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</si>
  <si>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</si>
  <si>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</si>
  <si>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</si>
  <si>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</si>
  <si>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</si>
  <si>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</si>
  <si>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</si>
  <si>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</si>
  <si>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</si>
  <si>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</si>
  <si>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</si>
  <si>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</si>
  <si>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</si>
  <si>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</si>
  <si>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</si>
  <si>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</si>
  <si>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</si>
  <si>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</si>
  <si>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</si>
  <si>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</si>
  <si>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</si>
  <si>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</si>
  <si>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</si>
  <si>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</si>
  <si>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</si>
  <si>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</si>
  <si>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</si>
  <si>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</si>
  <si>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</si>
  <si>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</si>
  <si>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</si>
  <si>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</si>
  <si>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</si>
  <si>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</si>
  <si>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</si>
  <si>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</si>
  <si>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</si>
  <si>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</si>
  <si>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</si>
  <si>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</si>
  <si>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</si>
  <si>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</si>
  <si>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</si>
  <si>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</si>
  <si>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</si>
  <si>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</si>
  <si>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</si>
  <si>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</si>
  <si>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</si>
  <si>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</si>
  <si>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</si>
  <si>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</si>
  <si>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</si>
  <si>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</si>
  <si>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</si>
  <si>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</si>
  <si>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</si>
  <si>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</si>
  <si>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</si>
  <si>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</si>
  <si>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</si>
  <si>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</si>
  <si>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</si>
  <si>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</si>
  <si>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</si>
  <si>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</si>
  <si>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</si>
  <si>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</si>
  <si>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</si>
  <si>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</si>
  <si>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</si>
  <si>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</si>
  <si>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</si>
  <si>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</si>
  <si>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</si>
  <si>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</si>
  <si>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</si>
  <si>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</si>
  <si>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</si>
  <si>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</si>
  <si>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</si>
  <si>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</si>
  <si>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</si>
  <si>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</si>
  <si>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</si>
  <si>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</si>
  <si>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</si>
  <si>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</si>
  <si>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</si>
  <si>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</si>
  <si>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</si>
  <si>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</si>
  <si>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</si>
  <si>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</si>
  <si>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</si>
  <si>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</si>
  <si>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</si>
  <si>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</si>
  <si>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</si>
  <si>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</si>
  <si>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</si>
  <si>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</si>
  <si>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</si>
  <si>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</si>
  <si>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</si>
  <si>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</si>
  <si>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</si>
  <si>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</si>
  <si>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</si>
  <si>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</si>
  <si>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</si>
  <si>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</si>
  <si>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</si>
  <si>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</si>
  <si>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</si>
  <si>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</si>
  <si>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</si>
  <si>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</si>
  <si>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</si>
  <si>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</si>
  <si>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</si>
  <si>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</si>
  <si>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</si>
  <si>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</si>
  <si>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</si>
  <si>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</si>
  <si>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</si>
  <si>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</si>
  <si>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</si>
  <si>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</si>
  <si>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</si>
  <si>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</si>
  <si>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</si>
  <si>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</si>
  <si>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</si>
  <si>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</si>
  <si>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</si>
  <si>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</si>
  <si>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</si>
  <si>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</si>
  <si>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</si>
  <si>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</si>
  <si>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</si>
  <si>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</si>
  <si>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</si>
  <si>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</si>
  <si>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</si>
  <si>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</si>
  <si>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</si>
  <si>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</si>
  <si>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</si>
  <si>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</si>
  <si>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</si>
  <si>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</si>
  <si>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</si>
  <si>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</si>
  <si>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</si>
  <si>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</si>
  <si>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</si>
  <si>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</si>
  <si>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</si>
  <si>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</si>
  <si>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</si>
  <si>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</si>
  <si>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</si>
  <si>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</si>
  <si>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</si>
  <si>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</si>
  <si>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</si>
  <si>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</si>
  <si>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</si>
  <si>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</si>
  <si>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</si>
  <si>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</si>
  <si>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</si>
  <si>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</si>
  <si>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</si>
  <si>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</si>
  <si>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</si>
  <si>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</si>
  <si>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</si>
  <si>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</si>
  <si>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</si>
  <si>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</si>
  <si>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</si>
  <si>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</si>
  <si>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</si>
  <si>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</si>
  <si>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</si>
  <si>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</si>
  <si>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</si>
  <si>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</si>
  <si>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</si>
  <si>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</si>
  <si>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</si>
  <si>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</si>
  <si>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</si>
  <si>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</si>
  <si>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</si>
  <si>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</si>
  <si>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</si>
  <si>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</si>
  <si>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</si>
  <si>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</si>
  <si>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</si>
  <si>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</si>
  <si>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</si>
  <si>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</si>
  <si>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</si>
  <si>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</si>
  <si>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</si>
  <si>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</si>
  <si>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</si>
  <si>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</si>
  <si>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</si>
  <si>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</si>
  <si>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</si>
  <si>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</si>
  <si>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</si>
  <si>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</si>
  <si>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</si>
  <si>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</si>
  <si>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</si>
  <si>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</si>
  <si>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</si>
  <si>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</si>
  <si>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</si>
  <si>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</si>
  <si>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</si>
  <si>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</si>
  <si>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</si>
  <si>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</si>
  <si>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</si>
  <si>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</si>
  <si>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</si>
  <si>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</si>
  <si>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</si>
  <si>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</si>
  <si>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</si>
  <si>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</si>
  <si>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</si>
  <si>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</si>
  <si>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</si>
  <si>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</si>
  <si>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</si>
  <si>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</si>
  <si>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</si>
  <si>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</si>
  <si>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</si>
  <si>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</si>
  <si>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</si>
  <si>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</si>
  <si>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</si>
  <si>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</si>
  <si>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</si>
  <si>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</si>
  <si>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</si>
  <si>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</si>
  <si>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</si>
  <si>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</si>
  <si>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</si>
  <si>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</si>
  <si>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</si>
  <si>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</si>
  <si>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</si>
  <si>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</si>
  <si>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</si>
  <si>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</si>
  <si>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</si>
  <si>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</si>
  <si>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</si>
  <si>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</si>
  <si>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</si>
  <si>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</si>
  <si>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</si>
  <si>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</si>
  <si>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</si>
  <si>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</si>
  <si>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</si>
  <si>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</si>
  <si>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</si>
  <si>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</si>
  <si>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</si>
  <si>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</si>
  <si>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</si>
  <si>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</si>
  <si>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</si>
  <si>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</si>
  <si>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</si>
  <si>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</si>
  <si>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</si>
  <si>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</si>
  <si>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</si>
  <si>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</si>
  <si>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</si>
  <si>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</si>
  <si>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</si>
  <si>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</si>
  <si>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</si>
  <si>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</si>
  <si>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</si>
  <si>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</si>
  <si>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</si>
  <si>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</si>
  <si>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</si>
  <si>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</si>
  <si>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</si>
  <si>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</si>
  <si>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</si>
  <si>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</si>
  <si>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</si>
  <si>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</si>
  <si>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</si>
  <si>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</si>
  <si>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</si>
  <si>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</si>
  <si>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</si>
  <si>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</si>
  <si>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</si>
  <si>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</si>
  <si>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</si>
  <si>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</si>
  <si>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</si>
  <si>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</si>
  <si>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</si>
  <si>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</si>
  <si>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</si>
  <si>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</si>
  <si>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</si>
  <si>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</si>
  <si>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</si>
  <si>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</si>
  <si>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</si>
  <si>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</si>
  <si>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</si>
  <si>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</si>
  <si>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</si>
  <si>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</si>
  <si>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</si>
  <si>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</si>
  <si>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</si>
  <si>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</si>
  <si>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</si>
  <si>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</si>
  <si>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</si>
  <si>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</si>
  <si>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</si>
  <si>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</si>
  <si>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</si>
  <si>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</si>
  <si>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</si>
  <si>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</si>
  <si>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</si>
  <si>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</si>
  <si>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</si>
  <si>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</si>
  <si>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</si>
  <si>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</si>
  <si>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</si>
  <si>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</si>
  <si>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</si>
  <si>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</si>
  <si>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</si>
  <si>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</si>
  <si>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</si>
  <si>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</si>
  <si>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</si>
  <si>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</si>
  <si>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</si>
  <si>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</si>
  <si>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</si>
  <si>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</si>
  <si>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</si>
  <si>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</si>
  <si>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</si>
  <si>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</si>
  <si>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</si>
  <si>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</si>
  <si>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</si>
  <si>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</si>
  <si>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</si>
  <si>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</si>
  <si>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</si>
  <si>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</si>
  <si>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</si>
  <si>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</si>
  <si>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</si>
  <si>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</si>
  <si>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</si>
  <si>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</si>
  <si>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</si>
  <si>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</si>
  <si>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</si>
  <si>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</si>
  <si>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</si>
  <si>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</si>
  <si>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</si>
  <si>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</si>
  <si>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</si>
  <si>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</si>
  <si>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</si>
  <si>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</si>
  <si>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</si>
  <si>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</si>
  <si>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</si>
  <si>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</si>
  <si>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</si>
  <si>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</si>
  <si>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</si>
  <si>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</si>
  <si>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</si>
  <si>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</si>
  <si>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</si>
  <si>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</si>
  <si>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</si>
  <si>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</si>
  <si>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</si>
  <si>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</si>
  <si>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</si>
  <si>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</si>
  <si>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</si>
  <si>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</si>
  <si>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</si>
  <si>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</si>
  <si>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</si>
  <si>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</si>
  <si>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</si>
  <si>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</si>
  <si>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</si>
  <si>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</si>
  <si>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</si>
  <si>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</si>
  <si>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</si>
  <si>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</si>
  <si>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</si>
  <si>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</si>
  <si>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</si>
  <si>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</si>
  <si>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</si>
  <si>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</si>
  <si>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</si>
  <si>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</si>
  <si>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</si>
  <si>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</si>
  <si>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</si>
  <si>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</si>
  <si>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</si>
  <si>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</si>
  <si>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</si>
  <si>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</si>
  <si>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</si>
  <si>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</si>
  <si>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</si>
  <si>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</si>
  <si>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</si>
  <si>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</si>
  <si>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</si>
  <si>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</si>
  <si>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</si>
  <si>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</si>
  <si>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</si>
  <si>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</si>
  <si>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</si>
  <si>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</si>
  <si>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</si>
  <si>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</si>
  <si>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</si>
  <si>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</si>
  <si>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</si>
  <si>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</si>
  <si>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</si>
  <si>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</si>
  <si>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</si>
  <si>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</si>
  <si>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</si>
  <si>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</si>
  <si>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</si>
  <si>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</si>
  <si>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</si>
  <si>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</si>
  <si>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</si>
  <si>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</si>
  <si>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</si>
  <si>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</si>
  <si>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</si>
  <si>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</si>
  <si>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</si>
  <si>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</si>
  <si>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</si>
  <si>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</si>
  <si>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</si>
  <si>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</si>
  <si>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</si>
  <si>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</si>
  <si>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</si>
  <si>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</si>
  <si>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</si>
  <si>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</si>
  <si>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</si>
  <si>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</si>
  <si>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</si>
  <si>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</si>
  <si>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</si>
  <si>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</si>
  <si>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</si>
  <si>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</si>
  <si>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</si>
  <si>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</si>
  <si>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</si>
  <si>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</si>
  <si>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</si>
  <si>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</si>
  <si>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</si>
  <si>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</si>
  <si>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</si>
  <si>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</si>
  <si>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</si>
  <si>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</si>
  <si>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</si>
  <si>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</si>
  <si>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</si>
  <si>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</si>
  <si>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</si>
  <si>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</si>
  <si>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</si>
  <si>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</si>
  <si>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</si>
  <si>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</si>
  <si>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</si>
  <si>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</si>
  <si>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</si>
  <si>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</si>
  <si>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</si>
  <si>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</si>
  <si>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</si>
  <si>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</si>
  <si>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</si>
  <si>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</si>
  <si>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</si>
  <si>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</si>
  <si>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</si>
  <si>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</si>
  <si>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</si>
  <si>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</si>
  <si>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</si>
  <si>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</si>
  <si>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</si>
  <si>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</si>
  <si>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</si>
  <si>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</si>
  <si>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</si>
  <si>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</si>
  <si>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</si>
  <si>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</si>
  <si>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</si>
  <si>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</si>
  <si>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</si>
  <si>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</si>
  <si>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</si>
  <si>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</si>
  <si>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</si>
  <si>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</si>
  <si>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</si>
  <si>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</si>
  <si>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</si>
  <si>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</si>
  <si>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</si>
  <si>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</si>
  <si>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</si>
  <si>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</si>
  <si>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</si>
  <si>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</si>
  <si>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</si>
  <si>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</si>
  <si>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</si>
  <si>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</si>
  <si>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</si>
  <si>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</si>
  <si>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</si>
  <si>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</si>
  <si>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</si>
  <si>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</si>
  <si>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</si>
  <si>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</si>
  <si>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</si>
  <si>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</si>
  <si>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</si>
  <si>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</si>
  <si>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</si>
  <si>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</si>
  <si>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</si>
  <si>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</si>
  <si>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</si>
  <si>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</si>
  <si>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</si>
  <si>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</si>
  <si>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</si>
  <si>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</si>
  <si>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</si>
  <si>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</si>
  <si>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</si>
  <si>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</si>
  <si>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</si>
  <si>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</si>
  <si>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</si>
  <si>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</si>
  <si>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</si>
  <si>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</si>
  <si>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</si>
  <si>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</si>
  <si>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</si>
  <si>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</si>
  <si>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</si>
  <si>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</si>
  <si>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</si>
  <si>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</si>
  <si>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</si>
  <si>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</si>
  <si>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</si>
  <si>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</si>
  <si>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</si>
  <si>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</si>
  <si>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</si>
  <si>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</si>
  <si>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</si>
  <si>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</si>
  <si>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</si>
  <si>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</si>
  <si>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</si>
  <si>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</si>
  <si>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</si>
  <si>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</si>
  <si>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</si>
  <si>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</si>
  <si>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</si>
  <si>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</si>
  <si>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</si>
  <si>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</si>
  <si>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</si>
  <si>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</si>
  <si>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</si>
  <si>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</si>
  <si>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</si>
  <si>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</si>
  <si>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</si>
  <si>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</si>
  <si>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</si>
  <si>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</si>
  <si>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</si>
  <si>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</si>
  <si>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</si>
  <si>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</si>
  <si>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</si>
  <si>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</si>
  <si>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</si>
  <si>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</si>
  <si>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</si>
  <si>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</si>
  <si>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</si>
  <si>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</si>
  <si>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</si>
  <si>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</si>
  <si>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</si>
  <si>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</si>
  <si>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</si>
  <si>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</si>
  <si>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</si>
  <si>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</si>
  <si>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</si>
  <si>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</si>
  <si>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</si>
  <si>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</si>
  <si>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</si>
  <si>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</si>
  <si>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</si>
  <si>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</si>
  <si>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</si>
  <si>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</si>
  <si>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</si>
  <si>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</si>
  <si>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</si>
  <si>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</si>
  <si>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</si>
  <si>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</si>
  <si>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</si>
  <si>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</si>
  <si>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</si>
  <si>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</si>
  <si>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</si>
  <si>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</si>
  <si>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</si>
  <si>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</si>
  <si>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</si>
  <si>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</si>
  <si>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</si>
  <si>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</si>
  <si>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</si>
  <si>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</si>
  <si>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</si>
  <si>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</si>
  <si>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</si>
  <si>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</si>
  <si>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</si>
  <si>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</si>
  <si>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</si>
  <si>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</si>
  <si>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</si>
  <si>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</si>
  <si>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</si>
  <si>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</si>
  <si>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</si>
  <si>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</si>
  <si>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</si>
  <si>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</si>
  <si>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</si>
  <si>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</si>
  <si>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</si>
  <si>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</si>
  <si>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</si>
  <si>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</si>
  <si>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</si>
  <si>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</si>
  <si>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</si>
  <si>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</si>
  <si>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</si>
  <si>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</si>
  <si>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</si>
  <si>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</si>
  <si>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</si>
  <si>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</si>
  <si>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</si>
  <si>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</si>
  <si>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</si>
  <si>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</si>
  <si>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</si>
  <si>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</si>
  <si>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</si>
  <si>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</si>
  <si>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</si>
  <si>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</si>
  <si>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</si>
  <si>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</si>
  <si>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</si>
  <si>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</si>
  <si>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</si>
  <si>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</si>
  <si>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</si>
  <si>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</si>
  <si>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</si>
  <si>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</si>
  <si>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</si>
  <si>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</si>
  <si>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</si>
  <si>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</si>
  <si>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</si>
  <si>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</si>
  <si>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</si>
  <si>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</si>
  <si>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</si>
  <si>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</si>
  <si>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</si>
  <si>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</si>
  <si>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</si>
  <si>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</si>
  <si>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</si>
  <si>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</si>
  <si>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</si>
  <si>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</si>
  <si>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</si>
  <si>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</si>
  <si>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</si>
  <si>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</si>
  <si>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</si>
  <si>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</si>
  <si>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</si>
  <si>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</si>
  <si>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</si>
  <si>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</si>
  <si>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</si>
  <si>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</si>
  <si>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</si>
  <si>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</si>
  <si>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</si>
  <si>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</si>
  <si>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</si>
  <si>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</si>
  <si>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</si>
  <si>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</si>
  <si>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</si>
  <si>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</si>
  <si>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</si>
  <si>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</si>
  <si>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</si>
  <si>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</si>
  <si>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</si>
  <si>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</si>
  <si>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</si>
  <si>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</si>
  <si>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</si>
  <si>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</si>
  <si>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</si>
  <si>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</si>
  <si>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</si>
  <si>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</si>
  <si>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</si>
  <si>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</si>
  <si>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</si>
  <si>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</si>
  <si>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</si>
  <si>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</si>
  <si>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</si>
  <si>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</si>
  <si>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</si>
  <si>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</si>
  <si>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</si>
  <si>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</si>
  <si>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</si>
  <si>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</si>
  <si>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</si>
  <si>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</si>
  <si>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</si>
  <si>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</si>
  <si>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</si>
  <si>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</si>
  <si>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</si>
  <si>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</si>
  <si>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</si>
  <si>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</si>
  <si>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</si>
  <si>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</si>
  <si>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</si>
  <si>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</si>
  <si>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</si>
  <si>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</si>
  <si>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</si>
  <si>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</si>
  <si>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</si>
  <si>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</si>
  <si>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</si>
  <si>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</si>
  <si>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</si>
  <si>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</si>
  <si>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</si>
  <si>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</si>
  <si>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</si>
  <si>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</si>
  <si>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</si>
  <si>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</si>
  <si>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</si>
  <si>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</si>
  <si>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</si>
  <si>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</si>
  <si>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</si>
  <si>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</si>
  <si>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</si>
  <si>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</si>
  <si>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</si>
  <si>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</si>
  <si>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</si>
  <si>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</si>
  <si>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</si>
  <si>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</si>
  <si>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</si>
  <si>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</si>
  <si>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</si>
  <si>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</si>
  <si>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</si>
  <si>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</si>
  <si>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</si>
  <si>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</si>
  <si>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</si>
  <si>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</si>
  <si>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</si>
  <si>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</si>
  <si>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</si>
  <si>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</si>
  <si>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</si>
  <si>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</si>
  <si>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</si>
  <si>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</si>
  <si>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</si>
  <si>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</si>
  <si>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</si>
  <si>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</si>
  <si>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</si>
  <si>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</si>
  <si>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</si>
  <si>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</si>
  <si>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</si>
  <si>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</si>
  <si>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</si>
  <si>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</si>
  <si>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</si>
  <si>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</si>
  <si>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</si>
  <si>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</si>
  <si>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</si>
  <si>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</si>
  <si>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</si>
  <si>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</si>
  <si>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</si>
  <si>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</si>
  <si>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</si>
  <si>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</si>
  <si>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</si>
  <si>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</si>
  <si>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</si>
  <si>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</si>
  <si>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</si>
  <si>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</si>
  <si>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</si>
  <si>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</si>
  <si>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</si>
  <si>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</si>
  <si>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</si>
  <si>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</si>
  <si>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</si>
  <si>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</si>
  <si>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</si>
  <si>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</si>
  <si>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</si>
  <si>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</si>
  <si>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</si>
  <si>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</si>
  <si>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</si>
  <si>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</si>
  <si>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</si>
  <si>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</si>
  <si>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</si>
  <si>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</si>
  <si>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</si>
  <si>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</si>
  <si>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</si>
  <si>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</si>
  <si>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</si>
  <si>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</si>
  <si>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</si>
  <si>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</si>
  <si>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</si>
  <si>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</si>
  <si>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</si>
  <si>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</si>
  <si>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</si>
  <si>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</si>
  <si>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</si>
  <si>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</si>
  <si>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</si>
  <si>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</si>
  <si>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</si>
  <si>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</si>
  <si>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</si>
  <si>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</si>
  <si>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</si>
  <si>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</si>
  <si>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</si>
  <si>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</si>
  <si>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</si>
  <si>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</si>
  <si>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</si>
  <si>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</si>
  <si>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</si>
  <si>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</si>
  <si>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</si>
  <si>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</si>
  <si>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</si>
  <si>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</si>
  <si>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</si>
  <si>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</si>
  <si>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</si>
  <si>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</si>
  <si>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</si>
  <si>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</si>
  <si>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</si>
  <si>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</si>
  <si>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</si>
  <si>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</si>
  <si>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</si>
  <si>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</si>
  <si>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</si>
  <si>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</si>
  <si>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</si>
  <si>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</si>
  <si>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</si>
  <si>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</si>
  <si>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</si>
  <si>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</si>
  <si>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</si>
  <si>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</si>
  <si>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</si>
  <si>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</si>
  <si>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</si>
  <si>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</si>
  <si>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</si>
  <si>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</si>
  <si>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</si>
  <si>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</si>
  <si>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</si>
  <si>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</si>
  <si>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</si>
  <si>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</si>
  <si>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</si>
  <si>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</si>
  <si>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</si>
  <si>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</si>
  <si>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</si>
  <si>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</si>
  <si>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</si>
  <si>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</si>
  <si>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</si>
  <si>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</si>
  <si>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</si>
  <si>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</si>
  <si>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</si>
  <si>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</si>
  <si>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</si>
  <si>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</si>
  <si>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</si>
  <si>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</si>
  <si>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</si>
  <si>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</si>
  <si>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</si>
  <si>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</si>
  <si>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</si>
  <si>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</si>
  <si>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</si>
  <si>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</si>
  <si>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</si>
  <si>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</si>
  <si>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</si>
  <si>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</si>
  <si>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</si>
  <si>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</si>
  <si>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</si>
  <si>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</si>
  <si>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</si>
  <si>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</si>
  <si>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</si>
  <si>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</si>
  <si>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</si>
  <si>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</si>
  <si>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</si>
  <si>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</si>
  <si>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</si>
  <si>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</si>
  <si>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</si>
  <si>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</si>
  <si>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</si>
  <si>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</si>
  <si>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</si>
  <si>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</si>
  <si>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</si>
  <si>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</si>
  <si>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</si>
  <si>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</si>
  <si>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</si>
  <si>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</si>
  <si>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</si>
  <si>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</si>
  <si>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</si>
  <si>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</si>
  <si>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</si>
  <si>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</si>
  <si>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</si>
  <si>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</si>
  <si>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</si>
  <si>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</si>
  <si>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</si>
  <si>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</si>
  <si>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</si>
  <si>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</si>
  <si>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</si>
  <si>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</si>
  <si>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</si>
  <si>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</si>
  <si>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</si>
  <si>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</si>
  <si>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</si>
  <si>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</si>
  <si>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</si>
  <si>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</si>
  <si>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</si>
  <si>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</si>
  <si>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</si>
  <si>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</si>
  <si>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</si>
  <si>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</si>
  <si>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</si>
  <si>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</si>
  <si>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</si>
  <si>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</si>
  <si>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</si>
  <si>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</si>
  <si>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</si>
  <si>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</si>
  <si>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</si>
  <si>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</si>
  <si>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</si>
  <si>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</si>
  <si>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</si>
  <si>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</si>
  <si>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</si>
  <si>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</si>
  <si>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</si>
  <si>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</si>
  <si>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</si>
  <si>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</si>
  <si>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</si>
  <si>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</si>
  <si>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</si>
  <si>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</si>
  <si>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</si>
  <si>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</si>
  <si>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</si>
  <si>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</si>
  <si>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</si>
  <si>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</si>
  <si>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</si>
  <si>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</si>
  <si>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</si>
  <si>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</si>
  <si>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</si>
  <si>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</si>
  <si>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</si>
  <si>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</si>
  <si>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</si>
  <si>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</si>
  <si>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</si>
  <si>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</si>
  <si>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</si>
  <si>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</si>
  <si>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</si>
  <si>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</si>
  <si>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</si>
  <si>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</si>
  <si>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</si>
  <si>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</si>
  <si>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</si>
  <si>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</si>
  <si>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</si>
  <si>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</si>
  <si>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</si>
  <si>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</si>
  <si>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</si>
  <si>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</si>
  <si>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</si>
  <si>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</si>
  <si>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</si>
  <si>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</si>
  <si>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</si>
  <si>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</si>
  <si>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</si>
  <si>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</si>
  <si>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</si>
  <si>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</si>
  <si>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</si>
  <si>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</si>
  <si>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</si>
  <si>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</si>
  <si>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</si>
  <si>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</si>
  <si>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</si>
  <si>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</si>
  <si>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</si>
  <si>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</si>
  <si>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</si>
  <si>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</si>
  <si>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</si>
  <si>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</si>
  <si>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</si>
  <si>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</si>
  <si>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</si>
  <si>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</si>
  <si>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</si>
  <si>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</si>
  <si>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</si>
  <si>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</si>
  <si>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</si>
  <si>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</si>
  <si>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</si>
  <si>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</si>
  <si>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</si>
  <si>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</si>
  <si>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</si>
  <si>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</si>
  <si>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</si>
  <si>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</si>
  <si>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</si>
  <si>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</si>
  <si>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</si>
  <si>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</si>
  <si>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</si>
  <si>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</si>
  <si>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</si>
  <si>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</si>
  <si>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</si>
  <si>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</si>
  <si>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</si>
  <si>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</si>
  <si>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</si>
  <si>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</si>
  <si>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</si>
  <si>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</si>
  <si>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</si>
  <si>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</si>
  <si>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</si>
  <si>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</si>
  <si>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</si>
  <si>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</si>
  <si>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</si>
  <si>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</si>
  <si>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</si>
  <si>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</si>
  <si>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</si>
  <si>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</si>
  <si>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</si>
  <si>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</si>
  <si>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</si>
  <si>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</si>
  <si>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</si>
  <si>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</si>
  <si>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</si>
  <si>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</si>
  <si>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</si>
  <si>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</si>
  <si>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</si>
  <si>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</si>
  <si>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</si>
  <si>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</si>
  <si>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</si>
  <si>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</si>
  <si>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</si>
  <si>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</si>
  <si>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</si>
  <si>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</si>
  <si>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</si>
  <si>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</si>
  <si>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</si>
  <si>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</si>
  <si>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</si>
  <si>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</si>
  <si>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</si>
  <si>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</si>
  <si>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</si>
  <si>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</si>
  <si>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</si>
  <si>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</si>
  <si>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</si>
  <si>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</si>
  <si>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</si>
  <si>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</si>
  <si>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</si>
  <si>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</si>
  <si>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</si>
  <si>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</si>
  <si>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</si>
  <si>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</si>
  <si>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</si>
  <si>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</si>
  <si>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</si>
  <si>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</si>
  <si>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</si>
  <si>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</si>
  <si>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</si>
  <si>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</si>
  <si>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</si>
  <si>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</si>
  <si>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</si>
  <si>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</si>
  <si>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</si>
  <si>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</si>
  <si>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</si>
  <si>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</si>
  <si>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</si>
  <si>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</si>
  <si>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</si>
  <si>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</si>
  <si>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</si>
  <si>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</si>
  <si>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</si>
  <si>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</si>
  <si>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</si>
  <si>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</si>
  <si>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</si>
  <si>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</si>
  <si>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</si>
  <si>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</si>
  <si>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</si>
  <si>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</si>
  <si>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</si>
  <si>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</si>
  <si>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</si>
  <si>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</si>
  <si>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</si>
  <si>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</si>
  <si>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</si>
  <si>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</si>
  <si>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</si>
  <si>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</si>
  <si>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</si>
  <si>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</si>
  <si>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</si>
  <si>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</si>
  <si>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</si>
  <si>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</si>
  <si>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</si>
  <si>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</si>
  <si>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</si>
  <si>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</si>
  <si>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</si>
  <si>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</si>
  <si>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</si>
  <si>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</si>
  <si>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</si>
  <si>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</si>
  <si>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</si>
  <si>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</si>
  <si>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</si>
  <si>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</si>
  <si>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</si>
  <si>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</si>
  <si>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</si>
  <si>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</si>
  <si>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</si>
  <si>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</si>
  <si>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</si>
  <si>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</si>
  <si>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</si>
  <si>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</si>
  <si>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</si>
  <si>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</si>
  <si>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</si>
  <si>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</si>
  <si>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</si>
  <si>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</si>
  <si>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</si>
  <si>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</si>
  <si>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</si>
  <si>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</si>
  <si>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</si>
  <si>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</si>
  <si>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</si>
  <si>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</si>
  <si>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</si>
  <si>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</si>
  <si>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</si>
  <si>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</si>
  <si>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</si>
  <si>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</si>
  <si>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</si>
  <si>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</si>
  <si>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</si>
  <si>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</si>
  <si>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</si>
  <si>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</si>
  <si>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</si>
  <si>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</si>
  <si>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</si>
  <si>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</si>
  <si>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</si>
  <si>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</si>
  <si>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</si>
  <si>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</si>
  <si>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</si>
  <si>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</si>
  <si>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</si>
  <si>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</si>
  <si>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</si>
  <si>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</si>
  <si>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</si>
  <si>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</si>
  <si>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</si>
  <si>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</si>
  <si>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</si>
  <si>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</si>
  <si>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</si>
  <si>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</si>
  <si>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</si>
  <si>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</si>
  <si>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</si>
  <si>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</si>
  <si>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</si>
  <si>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</si>
  <si>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</si>
  <si>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</si>
  <si>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</si>
  <si>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</si>
  <si>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</si>
  <si>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</si>
  <si>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</si>
  <si>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</si>
  <si>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</si>
  <si>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</si>
  <si>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</si>
  <si>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</si>
  <si>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</si>
  <si>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</si>
  <si>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</si>
  <si>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</si>
  <si>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</si>
  <si>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</si>
  <si>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</si>
  <si>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</si>
  <si>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</si>
  <si>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</si>
  <si>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</si>
  <si>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</si>
  <si>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</si>
  <si>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</si>
  <si>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</si>
  <si>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</si>
  <si>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</si>
  <si>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</si>
  <si>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</si>
  <si>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</si>
  <si>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</si>
  <si>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</si>
  <si>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</si>
  <si>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</si>
  <si>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</si>
  <si>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</si>
  <si>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</si>
  <si>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</si>
  <si>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</si>
  <si>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</si>
  <si>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</si>
  <si>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</si>
  <si>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</si>
  <si>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</si>
  <si>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</si>
  <si>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</si>
  <si>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</si>
  <si>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</si>
  <si>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</si>
  <si>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</si>
  <si>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</si>
  <si>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</si>
  <si>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</si>
  <si>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</si>
  <si>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</si>
  <si>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</si>
  <si>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</si>
  <si>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</si>
  <si>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</si>
  <si>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</si>
  <si>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</si>
  <si>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</si>
  <si>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</si>
  <si>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</si>
  <si>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</si>
  <si>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</si>
  <si>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</si>
  <si>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</si>
  <si>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</si>
  <si>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</si>
  <si>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</si>
  <si>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</si>
  <si>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</si>
  <si>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</si>
  <si>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</si>
  <si>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</si>
  <si>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</si>
  <si>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</si>
  <si>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</si>
  <si>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</si>
  <si>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</si>
  <si>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</si>
  <si>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</si>
  <si>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</si>
  <si>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</si>
  <si>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</si>
  <si>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</si>
  <si>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</si>
  <si>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</si>
  <si>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</si>
  <si>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</si>
  <si>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</si>
  <si>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</si>
  <si>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</si>
  <si>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</si>
  <si>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</si>
  <si>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</si>
  <si>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</si>
  <si>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</si>
  <si>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</si>
  <si>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</si>
  <si>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</si>
  <si>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</si>
  <si>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</si>
  <si>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</si>
  <si>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</si>
  <si>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</si>
  <si>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</si>
  <si>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</si>
  <si>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</si>
  <si>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</si>
  <si>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</si>
  <si>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</si>
  <si>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</si>
  <si>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</si>
  <si>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</si>
  <si>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</si>
  <si>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</si>
  <si>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</si>
  <si>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</si>
  <si>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</si>
  <si>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</si>
  <si>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</si>
  <si>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</si>
  <si>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</si>
  <si>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</si>
  <si>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</si>
  <si>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</si>
  <si>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</si>
  <si>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</si>
  <si>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</si>
  <si>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</si>
  <si>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</si>
  <si>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</si>
  <si>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</si>
  <si>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</si>
  <si>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</si>
  <si>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</si>
  <si>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</si>
  <si>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</si>
  <si>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</si>
  <si>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</si>
  <si>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</si>
  <si>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</si>
  <si>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</si>
  <si>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</si>
  <si>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</si>
  <si>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</si>
  <si>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</si>
  <si>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</si>
  <si>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</si>
  <si>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</si>
  <si>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</si>
  <si>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</si>
  <si>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</si>
  <si>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</si>
  <si>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</si>
  <si>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</si>
  <si>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</si>
  <si>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</si>
  <si>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</si>
  <si>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</si>
  <si>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</si>
  <si>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</si>
  <si>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</si>
  <si>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</si>
  <si>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</si>
  <si>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</si>
  <si>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</si>
  <si>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</si>
  <si>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</si>
  <si>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</si>
  <si>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</si>
  <si>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</si>
  <si>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</si>
  <si>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</si>
  <si>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</si>
  <si>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</si>
  <si>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</si>
  <si>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</si>
  <si>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</si>
  <si>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</si>
  <si>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</si>
  <si>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</si>
  <si>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</si>
  <si>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</si>
  <si>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</si>
  <si>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</si>
  <si>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</si>
  <si>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</si>
  <si>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</si>
  <si>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</si>
  <si>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</si>
  <si>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</si>
  <si>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</si>
  <si>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</si>
  <si>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</si>
  <si>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</si>
  <si>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</si>
  <si>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</si>
  <si>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</si>
  <si>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</si>
  <si>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</si>
  <si>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</si>
  <si>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</si>
  <si>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</si>
  <si>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</si>
  <si>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</si>
  <si>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</si>
  <si>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</si>
  <si>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</si>
  <si>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</si>
  <si>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</si>
  <si>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</si>
  <si>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</si>
  <si>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</si>
  <si>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</si>
  <si>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</si>
  <si>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</si>
  <si>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</si>
  <si>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</si>
  <si>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</si>
  <si>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</si>
  <si>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</si>
  <si>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</si>
  <si>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</si>
  <si>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</si>
  <si>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</si>
  <si>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</si>
  <si>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</si>
  <si>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</si>
  <si>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</si>
  <si>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</si>
  <si>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</si>
  <si>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</si>
  <si>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</si>
  <si>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</si>
  <si>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</si>
  <si>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</si>
  <si>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</si>
  <si>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</si>
  <si>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</si>
  <si>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</si>
  <si>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</si>
  <si>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</si>
  <si>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</si>
  <si>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</si>
  <si>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</si>
  <si>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</si>
  <si>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</si>
  <si>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</si>
  <si>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</si>
  <si>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</si>
  <si>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</si>
  <si>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</si>
  <si>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</si>
  <si>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</si>
  <si>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</si>
  <si>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</si>
  <si>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</si>
  <si>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</si>
  <si>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</si>
  <si>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</si>
  <si>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</si>
  <si>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</si>
  <si>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</si>
  <si>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</si>
  <si>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</si>
  <si>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</si>
  <si>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</si>
  <si>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</si>
  <si>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</si>
  <si>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</si>
  <si>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</si>
  <si>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</si>
  <si>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</si>
  <si>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</si>
  <si>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</si>
  <si>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</si>
  <si>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</si>
  <si>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</si>
  <si>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</si>
  <si>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</si>
  <si>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</si>
  <si>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</si>
  <si>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</si>
  <si>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</si>
  <si>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</si>
  <si>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</si>
  <si>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</si>
  <si>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</si>
  <si>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</si>
  <si>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</si>
  <si>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</si>
  <si>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</si>
  <si>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</si>
  <si>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</si>
  <si>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</si>
  <si>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</si>
  <si>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</si>
  <si>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</si>
  <si>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</si>
  <si>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</si>
  <si>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</si>
  <si>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</si>
  <si>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</si>
  <si>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</si>
  <si>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</si>
  <si>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</si>
  <si>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</si>
  <si>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</si>
  <si>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</si>
  <si>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</si>
  <si>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</si>
  <si>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</si>
  <si>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</si>
  <si>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</si>
  <si>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</si>
  <si>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</si>
  <si>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</si>
  <si>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</si>
  <si>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</si>
  <si>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</si>
  <si>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</si>
  <si>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</si>
  <si>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</si>
  <si>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</si>
  <si>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</si>
  <si>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</si>
  <si>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</si>
  <si>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</si>
  <si>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</si>
  <si>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</si>
  <si>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</si>
  <si>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</si>
  <si>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</si>
  <si>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</si>
  <si>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</si>
  <si>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</si>
  <si>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</si>
  <si>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</si>
  <si>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</si>
  <si>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</si>
  <si>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</si>
  <si>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</si>
  <si>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</si>
  <si>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</si>
  <si>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</si>
  <si>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</si>
  <si>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</si>
  <si>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</si>
  <si>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</si>
  <si>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</si>
  <si>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</si>
  <si>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</si>
  <si>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</si>
  <si>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</si>
  <si>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</si>
  <si>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</si>
  <si>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</si>
  <si>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</si>
  <si>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</si>
  <si>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</si>
  <si>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</si>
  <si>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</si>
  <si>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</si>
  <si>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</si>
  <si>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</si>
  <si>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</si>
  <si>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</si>
  <si>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</si>
  <si>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</si>
  <si>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</si>
  <si>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</si>
  <si>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</si>
  <si>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</si>
  <si>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</si>
  <si>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</si>
  <si>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</si>
  <si>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</si>
  <si>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</si>
  <si>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</si>
  <si>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</si>
  <si>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</si>
  <si>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</si>
  <si>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</si>
  <si>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</si>
  <si>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</si>
  <si>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</si>
  <si>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</si>
  <si>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</si>
  <si>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</si>
  <si>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</si>
  <si>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</si>
  <si>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</si>
  <si>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</si>
  <si>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</si>
  <si>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</si>
  <si>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</si>
  <si>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</si>
  <si>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</si>
  <si>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</si>
  <si>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</si>
  <si>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</si>
  <si>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</si>
  <si>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</si>
  <si>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</si>
  <si>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</si>
  <si>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</si>
  <si>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</si>
  <si>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</si>
  <si>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</si>
  <si>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</si>
  <si>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</si>
  <si>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</si>
  <si>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</si>
  <si>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</si>
  <si>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</si>
  <si>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</si>
  <si>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</si>
  <si>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</si>
  <si>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</si>
  <si>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</si>
  <si>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</si>
  <si>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</si>
  <si>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</si>
  <si>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</si>
  <si>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</si>
  <si>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</si>
  <si>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</si>
  <si>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</si>
  <si>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</si>
  <si>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</si>
  <si>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</si>
  <si>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</si>
  <si>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</si>
  <si>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</si>
  <si>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</si>
  <si>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</si>
  <si>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</si>
  <si>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</si>
  <si>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</si>
  <si>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</si>
  <si>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</si>
  <si>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</si>
  <si>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</si>
  <si>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</si>
  <si>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</si>
  <si>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</si>
  <si>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</si>
  <si>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</si>
  <si>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</si>
  <si>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</si>
  <si>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</si>
  <si>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</si>
  <si>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</si>
  <si>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</si>
  <si>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</si>
  <si>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</si>
  <si>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</si>
  <si>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</si>
  <si>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</si>
  <si>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</si>
  <si>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</si>
  <si>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</si>
  <si>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</si>
  <si>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</si>
  <si>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</si>
  <si>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</si>
  <si>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</si>
  <si>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</si>
  <si>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</si>
  <si>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</si>
  <si>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</si>
  <si>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</si>
  <si>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</si>
  <si>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</si>
  <si>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</si>
  <si>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</si>
  <si>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</si>
  <si>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</si>
  <si>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</si>
  <si>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</si>
  <si>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</si>
  <si>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</si>
  <si>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</si>
  <si>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</si>
  <si>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</si>
  <si>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</si>
  <si>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</si>
  <si>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</si>
  <si>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</si>
  <si>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</si>
  <si>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</si>
  <si>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</si>
  <si>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</si>
  <si>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</si>
  <si>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</si>
  <si>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</si>
  <si>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</si>
  <si>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</si>
  <si>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</si>
  <si>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</si>
  <si>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</si>
  <si>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</si>
  <si>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</si>
  <si>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</si>
  <si>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</si>
  <si>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</si>
  <si>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</si>
  <si>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</si>
  <si>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</si>
  <si>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</si>
  <si>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</si>
  <si>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</si>
  <si>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</si>
  <si>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</si>
  <si>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</si>
  <si>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</si>
  <si>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</si>
  <si>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</si>
  <si>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</si>
  <si>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</si>
  <si>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</si>
  <si>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</si>
  <si>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</si>
  <si>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</si>
  <si>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</si>
  <si>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</si>
  <si>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</si>
  <si>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</si>
  <si>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</si>
  <si>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</si>
  <si>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</si>
  <si>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</si>
  <si>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</si>
  <si>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</si>
  <si>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</si>
  <si>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</si>
  <si>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</si>
  <si>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</si>
  <si>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</si>
  <si>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</si>
  <si>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</si>
  <si>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</si>
  <si>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</si>
  <si>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</si>
  <si>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</si>
  <si>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</si>
  <si>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</si>
  <si>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</si>
  <si>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</si>
  <si>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</si>
  <si>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</si>
  <si>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</si>
  <si>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</si>
  <si>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</si>
  <si>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</si>
  <si>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</si>
  <si>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</si>
  <si>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</si>
  <si>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</si>
  <si>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</si>
  <si>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</si>
  <si>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</si>
  <si>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</si>
  <si>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</si>
  <si>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</si>
  <si>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</si>
  <si>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</si>
  <si>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</si>
  <si>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</si>
  <si>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</si>
  <si>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</si>
  <si>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</si>
  <si>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</si>
  <si>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</si>
  <si>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</si>
  <si>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</si>
  <si>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</si>
  <si>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</si>
  <si>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</si>
  <si>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</si>
  <si>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</si>
  <si>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</si>
  <si>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</si>
  <si>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</si>
  <si>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</si>
  <si>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</si>
  <si>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</si>
  <si>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</si>
  <si>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</si>
  <si>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</si>
  <si>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</si>
  <si>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</si>
  <si>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</si>
  <si>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</si>
  <si>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</si>
  <si>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</si>
  <si>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</si>
  <si>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</si>
  <si>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</si>
  <si>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</si>
  <si>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</si>
  <si>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</si>
  <si>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</si>
  <si>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</si>
  <si>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</si>
  <si>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</si>
  <si>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</si>
  <si>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</si>
  <si>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</si>
  <si>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</si>
  <si>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</si>
  <si>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</si>
  <si>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</si>
  <si>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</si>
  <si>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</si>
  <si>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</si>
  <si>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</si>
  <si>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</si>
  <si>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</si>
  <si>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</si>
  <si>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</si>
  <si>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</si>
  <si>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</si>
  <si>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</si>
  <si>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</si>
  <si>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</si>
  <si>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</si>
  <si>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</si>
  <si>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</si>
  <si>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</si>
  <si>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</si>
  <si>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</si>
  <si>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</si>
  <si>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</si>
  <si>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</si>
  <si>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</si>
  <si>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</si>
  <si>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</si>
  <si>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</si>
  <si>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</si>
  <si>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</si>
  <si>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</si>
  <si>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</si>
  <si>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</si>
  <si>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</si>
  <si>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</si>
  <si>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</si>
  <si>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</si>
  <si>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</si>
  <si>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</si>
  <si>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</si>
  <si>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</si>
  <si>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</si>
  <si>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</si>
  <si>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</si>
  <si>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</si>
  <si>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</si>
  <si>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</si>
  <si>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</si>
  <si>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</si>
  <si>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</si>
  <si>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</si>
  <si>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</si>
  <si>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</si>
  <si>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</si>
  <si>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</si>
  <si>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</si>
  <si>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</si>
  <si>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</si>
  <si>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</si>
  <si>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</si>
  <si>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</si>
  <si>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</si>
  <si>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</si>
  <si>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</si>
  <si>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</si>
  <si>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</si>
  <si>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</si>
  <si>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</si>
  <si>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</si>
  <si>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</si>
  <si>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</si>
  <si>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</si>
  <si>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</si>
  <si>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</si>
  <si>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</si>
  <si>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</si>
  <si>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</si>
  <si>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</si>
  <si>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</si>
  <si>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</si>
  <si>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</si>
  <si>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</si>
  <si>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</si>
  <si>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</si>
  <si>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</si>
  <si>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</si>
  <si>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</si>
  <si>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</si>
  <si>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</si>
  <si>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</si>
  <si>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</si>
  <si>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</si>
  <si>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</si>
  <si>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</si>
  <si>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</si>
  <si>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</si>
  <si>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</si>
  <si>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</si>
  <si>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</si>
  <si>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</si>
  <si>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</si>
  <si>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</si>
  <si>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</si>
  <si>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</si>
  <si>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</si>
  <si>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</si>
  <si>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</si>
  <si>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</si>
  <si>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</si>
  <si>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</si>
  <si>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</si>
  <si>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</si>
  <si>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</si>
  <si>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</si>
  <si>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</si>
  <si>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</si>
  <si>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</si>
  <si>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</si>
  <si>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</si>
  <si>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</si>
  <si>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</si>
  <si>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</si>
  <si>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</si>
  <si>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</si>
  <si>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</si>
  <si>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</si>
  <si>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</si>
  <si>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</si>
  <si>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</si>
  <si>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</si>
  <si>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</si>
  <si>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</si>
  <si>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</si>
  <si>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</si>
  <si>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</si>
  <si>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</si>
  <si>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</si>
  <si>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</si>
  <si>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</si>
  <si>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</si>
  <si>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</si>
  <si>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</si>
  <si>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</si>
  <si>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</si>
  <si>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</si>
  <si>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</si>
  <si>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</si>
  <si>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</si>
  <si>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</si>
  <si>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</si>
  <si>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</si>
  <si>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</si>
  <si>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</si>
  <si>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</si>
  <si>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</si>
  <si>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</si>
  <si>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</si>
  <si>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</si>
  <si>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</si>
  <si>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</si>
  <si>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</si>
  <si>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</si>
  <si>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</si>
  <si>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</si>
  <si>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</si>
  <si>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</si>
  <si>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</si>
  <si>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</si>
  <si>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</si>
  <si>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</si>
  <si>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</si>
  <si>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</si>
  <si>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</si>
  <si>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</si>
  <si>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</si>
  <si>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</si>
  <si>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</si>
  <si>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</si>
  <si>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</si>
  <si>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</si>
  <si>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</si>
  <si>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</si>
  <si>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</si>
  <si>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</si>
  <si>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</si>
  <si>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</si>
  <si>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</si>
  <si>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</si>
  <si>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</si>
  <si>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</si>
  <si>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</si>
  <si>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</si>
  <si>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</si>
  <si>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</si>
  <si>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</si>
  <si>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</si>
  <si>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</si>
  <si>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</si>
  <si>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</si>
  <si>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</si>
  <si>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</si>
  <si>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</si>
  <si>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</si>
  <si>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</si>
  <si>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</si>
  <si>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</si>
  <si>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</si>
  <si>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</si>
  <si>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</si>
  <si>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</si>
  <si>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</si>
  <si>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</si>
  <si>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</si>
  <si>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</si>
  <si>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</si>
  <si>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</si>
  <si>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</si>
  <si>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</si>
  <si>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</si>
  <si>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</si>
  <si>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</si>
  <si>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</si>
  <si>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</si>
  <si>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</si>
  <si>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</si>
  <si>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</si>
  <si>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</si>
  <si>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</si>
  <si>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</si>
  <si>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</si>
  <si>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</si>
  <si>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</si>
  <si>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</si>
  <si>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</si>
  <si>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</si>
  <si>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</si>
  <si>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</si>
  <si>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</si>
  <si>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</si>
  <si>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</si>
  <si>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</si>
  <si>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</si>
  <si>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</si>
  <si>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</si>
  <si>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</si>
  <si>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</si>
  <si>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</si>
  <si>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</si>
  <si>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</si>
  <si>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</si>
  <si>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</si>
  <si>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</si>
  <si>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</si>
  <si>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</si>
  <si>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</si>
  <si>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</si>
  <si>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</si>
  <si>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</si>
  <si>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</si>
  <si>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</si>
  <si>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</si>
  <si>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</si>
  <si>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</si>
  <si>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</si>
  <si>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</si>
  <si>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</si>
  <si>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</si>
  <si>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</si>
  <si>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</si>
  <si>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</si>
  <si>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</si>
  <si>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</si>
  <si>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</si>
  <si>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</si>
  <si>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</si>
  <si>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</si>
  <si>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</si>
  <si>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</si>
  <si>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</si>
  <si>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</si>
  <si>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</si>
  <si>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</si>
  <si>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</si>
  <si>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</si>
  <si>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</si>
  <si>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</si>
  <si>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</si>
  <si>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</si>
  <si>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</si>
  <si>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</si>
  <si>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</si>
  <si>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</si>
  <si>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</si>
  <si>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</si>
  <si>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</si>
  <si>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</si>
  <si>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</si>
  <si>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</si>
  <si>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</si>
  <si>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</si>
  <si>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</si>
  <si>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</si>
  <si>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</si>
  <si>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</si>
  <si>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</si>
  <si>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</si>
  <si>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</si>
  <si>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</si>
  <si>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</si>
  <si>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</si>
  <si>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</si>
  <si>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</si>
  <si>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</si>
  <si>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</si>
  <si>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</si>
  <si>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</si>
  <si>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</si>
  <si>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</si>
  <si>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</si>
  <si>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</si>
  <si>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</si>
  <si>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</si>
  <si>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</si>
  <si>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</si>
  <si>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</si>
  <si>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</si>
  <si>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</si>
  <si>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</si>
  <si>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</si>
  <si>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</si>
  <si>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</si>
  <si>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</si>
  <si>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</si>
  <si>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</si>
  <si>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</si>
  <si>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</si>
  <si>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</si>
  <si>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</si>
  <si>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</si>
  <si>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</si>
  <si>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</si>
  <si>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</si>
  <si>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</si>
  <si>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</si>
  <si>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</si>
  <si>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</si>
  <si>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</si>
  <si>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</si>
  <si>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</si>
  <si>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</si>
  <si>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</si>
  <si>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</si>
  <si>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</si>
  <si>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</si>
  <si>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</si>
  <si>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</si>
  <si>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</si>
  <si>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</si>
  <si>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</si>
  <si>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</si>
  <si>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</si>
  <si>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</si>
  <si>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</si>
  <si>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</si>
  <si>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</si>
  <si>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</si>
  <si>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</si>
  <si>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</si>
  <si>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</si>
  <si>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</si>
  <si>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</si>
  <si>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</si>
  <si>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</si>
  <si>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</si>
  <si>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</si>
  <si>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</si>
  <si>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</si>
  <si>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</si>
  <si>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</si>
  <si>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</si>
  <si>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</si>
  <si>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</si>
  <si>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</si>
  <si>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</si>
  <si>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</si>
  <si>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</si>
  <si>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</si>
  <si>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</si>
  <si>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</si>
  <si>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</si>
  <si>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</si>
  <si>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</si>
  <si>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</si>
  <si>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</si>
  <si>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</si>
  <si>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</si>
  <si>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</si>
  <si>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</si>
  <si>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</si>
  <si>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</si>
  <si>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</si>
  <si>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</si>
  <si>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</si>
  <si>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</si>
  <si>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</si>
  <si>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</si>
  <si>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</si>
  <si>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</si>
  <si>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</si>
  <si>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</si>
  <si>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</si>
  <si>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</si>
  <si>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</si>
  <si>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</si>
  <si>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</si>
  <si>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</si>
  <si>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</si>
  <si>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</si>
  <si>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</si>
  <si>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</si>
  <si>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</si>
  <si>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</si>
  <si>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</si>
  <si>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</si>
  <si>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</si>
  <si>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</si>
  <si>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</si>
  <si>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</si>
  <si>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</si>
  <si>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</si>
  <si>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</si>
  <si>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</si>
  <si>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</si>
  <si>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</si>
  <si>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</si>
  <si>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</si>
  <si>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</si>
  <si>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</si>
  <si>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</si>
  <si>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</si>
  <si>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</si>
  <si>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</si>
  <si>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</si>
  <si>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</si>
  <si>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</si>
  <si>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</si>
  <si>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</si>
  <si>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</si>
  <si>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</si>
  <si>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</si>
  <si>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</si>
  <si>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</si>
  <si>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</si>
  <si>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</si>
  <si>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</si>
  <si>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</si>
  <si>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</si>
  <si>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</si>
  <si>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</si>
  <si>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</si>
  <si>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</si>
  <si>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</si>
  <si>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</si>
  <si>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</si>
  <si>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</si>
  <si>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</si>
  <si>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</si>
  <si>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</si>
  <si>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</si>
  <si>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</si>
  <si>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</si>
  <si>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</si>
  <si>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</si>
  <si>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</si>
  <si>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</si>
  <si>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</si>
  <si>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</si>
  <si>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</si>
  <si>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</si>
  <si>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</si>
  <si>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</si>
  <si>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</si>
  <si>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</si>
  <si>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</si>
  <si>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</si>
  <si>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</si>
  <si>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</si>
  <si>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</si>
  <si>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</si>
  <si>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</si>
  <si>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</si>
  <si>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</si>
  <si>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</si>
  <si>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</si>
  <si>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</si>
  <si>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</si>
  <si>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</si>
  <si>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</si>
  <si>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</si>
  <si>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</si>
  <si>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</si>
  <si>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</si>
  <si>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</si>
  <si>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</si>
  <si>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</si>
  <si>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</si>
  <si>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</si>
  <si>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</si>
  <si>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</si>
  <si>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</si>
  <si>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</si>
  <si>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</si>
  <si>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</si>
  <si>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</si>
  <si>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</si>
  <si>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</si>
  <si>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</si>
  <si>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</si>
  <si>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</si>
  <si>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</si>
  <si>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</si>
  <si>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</si>
  <si>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</si>
  <si>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</si>
  <si>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</si>
  <si>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</si>
  <si>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</si>
  <si>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</si>
  <si>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</si>
  <si>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</si>
  <si>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</si>
  <si>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</si>
  <si>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</si>
  <si>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</si>
  <si>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</si>
  <si>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</si>
  <si>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</si>
  <si>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</si>
  <si>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</si>
  <si>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</si>
  <si>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</si>
  <si>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</si>
  <si>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</si>
  <si>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</si>
  <si>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</si>
  <si>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</si>
  <si>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</si>
  <si>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</si>
  <si>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</si>
  <si>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</si>
  <si>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</si>
  <si>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</si>
  <si>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</si>
  <si>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</si>
  <si>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</si>
  <si>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</si>
  <si>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</si>
  <si>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</si>
  <si>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</si>
  <si>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</si>
  <si>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</si>
  <si>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</si>
  <si>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</si>
  <si>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</si>
  <si>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</si>
  <si>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</si>
  <si>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</si>
  <si>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</si>
  <si>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</si>
  <si>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</si>
  <si>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</si>
  <si>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</si>
  <si>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</si>
  <si>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</si>
  <si>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</si>
  <si>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</si>
  <si>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</si>
  <si>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</si>
  <si>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</si>
  <si>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</si>
  <si>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</si>
  <si>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</si>
  <si>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</si>
  <si>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</si>
  <si>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</si>
  <si>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</si>
  <si>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</si>
  <si>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</si>
  <si>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</si>
  <si>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</si>
  <si>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</si>
  <si>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</si>
  <si>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</si>
  <si>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</si>
  <si>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</si>
  <si>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</si>
  <si>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</si>
  <si>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</si>
  <si>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</si>
  <si>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</si>
  <si>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</si>
  <si>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</si>
  <si>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</si>
  <si>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</si>
  <si>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</si>
  <si>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</si>
  <si>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</si>
  <si>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</si>
  <si>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</si>
  <si>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</si>
  <si>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</si>
  <si>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</si>
  <si>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</si>
  <si>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</si>
  <si>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</si>
  <si>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</si>
  <si>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</si>
  <si>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</si>
  <si>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</si>
  <si>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</si>
  <si>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</si>
  <si>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</si>
  <si>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</si>
  <si>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</si>
  <si>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</si>
  <si>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</si>
  <si>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</si>
  <si>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</si>
  <si>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</si>
  <si>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</si>
  <si>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</si>
  <si>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</si>
  <si>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</si>
  <si>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</si>
  <si>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</si>
  <si>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</si>
  <si>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</si>
  <si>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</si>
  <si>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</si>
  <si>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</si>
  <si>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</si>
  <si>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</si>
  <si>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</si>
  <si>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</si>
  <si>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</si>
  <si>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</si>
  <si>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</si>
  <si>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</si>
  <si>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</si>
  <si>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</si>
  <si>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</si>
  <si>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</si>
  <si>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</si>
  <si>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</si>
  <si>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</si>
  <si>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</si>
  <si>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</si>
  <si>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</si>
  <si>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</si>
  <si>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</si>
  <si>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</si>
  <si>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</si>
  <si>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</si>
  <si>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</si>
  <si>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</si>
  <si>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</si>
  <si>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</si>
  <si>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</si>
  <si>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</si>
  <si>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</si>
  <si>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</si>
  <si>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</si>
  <si>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</si>
  <si>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</si>
  <si>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</si>
  <si>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</si>
  <si>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</si>
  <si>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</si>
  <si>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</si>
  <si>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</si>
  <si>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</si>
  <si>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</si>
  <si>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</si>
  <si>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</si>
  <si>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</si>
  <si>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</si>
  <si>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</si>
  <si>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</si>
  <si>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</si>
  <si>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</si>
  <si>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</si>
  <si>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</si>
  <si>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</si>
  <si>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</si>
  <si>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</si>
  <si>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</si>
  <si>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</si>
  <si>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</si>
  <si>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</si>
  <si>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</si>
  <si>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</si>
  <si>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</si>
  <si>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</si>
  <si>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</si>
  <si>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</si>
  <si>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</si>
  <si>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</si>
  <si>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</si>
  <si>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</si>
  <si>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</si>
  <si>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</si>
  <si>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</si>
  <si>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</si>
  <si>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</si>
  <si>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</si>
  <si>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</si>
  <si>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</si>
  <si>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</si>
  <si>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</si>
  <si>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</si>
  <si>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</si>
  <si>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</si>
  <si>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</si>
  <si>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</si>
  <si>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</si>
  <si>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</si>
  <si>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</si>
  <si>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</si>
  <si>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</si>
  <si>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</si>
  <si>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</si>
  <si>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</si>
  <si>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</si>
  <si>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</si>
  <si>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</si>
  <si>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</si>
  <si>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</si>
  <si>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</si>
  <si>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</si>
  <si>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</si>
  <si>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</si>
  <si>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</si>
  <si>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</si>
  <si>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</si>
  <si>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</si>
  <si>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</si>
  <si>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</si>
  <si>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</si>
  <si>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</si>
  <si>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</si>
  <si>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</si>
  <si>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</si>
  <si>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</si>
  <si>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</si>
  <si>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</si>
  <si>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</si>
  <si>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</si>
  <si>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</si>
  <si>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</si>
  <si>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</si>
  <si>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</si>
  <si>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</si>
  <si>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</si>
  <si>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</si>
  <si>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</si>
  <si>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</si>
  <si>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</si>
  <si>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</si>
  <si>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</si>
  <si>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</si>
  <si>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</si>
  <si>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</si>
  <si>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</si>
  <si>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</si>
  <si>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</si>
  <si>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</si>
  <si>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</si>
  <si>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</si>
  <si>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</si>
  <si>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</si>
  <si>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</si>
  <si>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</si>
  <si>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</si>
  <si>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</si>
  <si>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</si>
  <si>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</si>
  <si>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</si>
  <si>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</si>
  <si>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</si>
  <si>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</si>
  <si>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</si>
  <si>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</si>
  <si>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</si>
  <si>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</si>
  <si>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</si>
  <si>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</si>
  <si>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</si>
  <si>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</si>
  <si>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</si>
  <si>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</si>
  <si>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</si>
  <si>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</si>
  <si>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</si>
  <si>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</si>
  <si>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</si>
  <si>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</si>
  <si>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</si>
  <si>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</si>
  <si>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</si>
  <si>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</si>
  <si>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</si>
  <si>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</si>
  <si>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</si>
  <si>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</si>
  <si>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</si>
  <si>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</si>
  <si>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</si>
  <si>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</si>
  <si>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</si>
  <si>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</si>
  <si>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</si>
  <si>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</si>
  <si>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</si>
  <si>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</si>
  <si>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</si>
  <si>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</si>
  <si>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</si>
  <si>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</si>
  <si>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</si>
  <si>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</si>
  <si>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</si>
  <si>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</si>
  <si>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</si>
  <si>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</si>
  <si>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</si>
  <si>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</si>
  <si>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</si>
  <si>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</si>
  <si>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</si>
  <si>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</si>
  <si>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</si>
  <si>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</si>
  <si>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</si>
  <si>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</si>
  <si>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</si>
  <si>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</si>
  <si>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</si>
  <si>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</si>
  <si>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</si>
  <si>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</si>
  <si>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</si>
  <si>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</si>
  <si>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</si>
  <si>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</si>
  <si>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</si>
  <si>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</si>
  <si>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</si>
  <si>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</si>
  <si>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</si>
  <si>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</si>
  <si>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</si>
  <si>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</si>
  <si>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</si>
  <si>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</si>
  <si>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</si>
  <si>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</si>
  <si>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</si>
  <si>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</si>
  <si>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</si>
  <si>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</si>
  <si>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</si>
  <si>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</si>
  <si>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</si>
  <si>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</si>
  <si>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</si>
  <si>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</si>
  <si>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</si>
  <si>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</si>
  <si>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</si>
  <si>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</si>
  <si>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</si>
  <si>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</si>
  <si>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</si>
  <si>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</si>
  <si>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</si>
  <si>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</si>
  <si>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</si>
  <si>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</si>
  <si>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</si>
  <si>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</si>
  <si>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</si>
  <si>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</si>
  <si>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</si>
  <si>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</si>
  <si>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</si>
  <si>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</si>
  <si>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</si>
  <si>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</si>
  <si>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</si>
  <si>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</si>
  <si>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</si>
  <si>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</si>
  <si>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</si>
  <si>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</si>
  <si>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</si>
  <si>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</si>
  <si>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</si>
  <si>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</si>
  <si>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</si>
  <si>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</si>
  <si>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</si>
  <si>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</si>
  <si>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</si>
  <si>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</si>
  <si>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</si>
  <si>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</si>
  <si>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</si>
  <si>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</si>
  <si>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</si>
  <si>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</si>
  <si>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</si>
  <si>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</si>
  <si>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</si>
  <si>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</si>
  <si>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</si>
  <si>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</si>
  <si>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</si>
  <si>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</si>
  <si>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</si>
  <si>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</si>
  <si>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</si>
  <si>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</si>
  <si>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</si>
  <si>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</si>
  <si>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</si>
  <si>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</si>
  <si>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</si>
  <si>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</si>
  <si>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</si>
  <si>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</si>
  <si>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</si>
  <si>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</si>
  <si>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</si>
  <si>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</si>
  <si>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</si>
  <si>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</si>
  <si>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</si>
  <si>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</si>
  <si>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</si>
  <si>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</si>
  <si>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</si>
  <si>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</si>
  <si>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</si>
  <si>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</si>
  <si>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</si>
  <si>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</si>
  <si>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</si>
  <si>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</si>
  <si>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</si>
  <si>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</si>
  <si>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</si>
  <si>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</si>
  <si>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</si>
  <si>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</si>
  <si>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</si>
  <si>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</si>
  <si>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</si>
  <si>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</si>
  <si>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</si>
  <si>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</si>
  <si>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</si>
  <si>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</si>
  <si>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</si>
  <si>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</si>
  <si>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</si>
  <si>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</si>
  <si>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</si>
  <si>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</si>
  <si>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</si>
  <si>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</si>
  <si>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</si>
  <si>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</si>
  <si>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</si>
  <si>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</si>
  <si>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</si>
  <si>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</si>
  <si>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</si>
  <si>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</si>
  <si>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</si>
  <si>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</si>
  <si>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</si>
  <si>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</si>
  <si>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</si>
  <si>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</si>
  <si>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</si>
  <si>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</si>
  <si>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</si>
  <si>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</si>
  <si>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</si>
  <si>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</si>
  <si>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</si>
  <si>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</si>
  <si>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</si>
  <si>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</si>
  <si>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</si>
  <si>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</si>
  <si>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</si>
  <si>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</si>
  <si>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</si>
  <si>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</si>
  <si>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</si>
  <si>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</si>
  <si>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</si>
  <si>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</si>
  <si>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</si>
  <si>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</si>
  <si>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</si>
  <si>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</si>
  <si>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</si>
  <si>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</si>
  <si>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</si>
  <si>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</si>
  <si>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</si>
  <si>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</si>
  <si>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</si>
  <si>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</si>
  <si>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</si>
  <si>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</si>
  <si>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</si>
  <si>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</si>
  <si>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</si>
  <si>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</si>
  <si>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</si>
  <si>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</si>
  <si>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</si>
  <si>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</si>
  <si>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</si>
  <si>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</si>
  <si>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</si>
  <si>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</si>
  <si>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</si>
  <si>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</si>
  <si>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</si>
  <si>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</si>
  <si>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</si>
  <si>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</si>
  <si>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</si>
  <si>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</si>
  <si>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</si>
  <si>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</si>
  <si>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</si>
  <si>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</si>
  <si>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</si>
  <si>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</si>
  <si>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</si>
  <si>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</si>
  <si>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</si>
  <si>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</si>
  <si>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</si>
  <si>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</si>
  <si>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</si>
  <si>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</si>
  <si>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</si>
  <si>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</si>
  <si>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</si>
  <si>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</si>
  <si>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</si>
  <si>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</si>
  <si>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</si>
  <si>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</si>
  <si>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</si>
  <si>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</si>
  <si>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</si>
  <si>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</si>
  <si>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</si>
  <si>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</si>
  <si>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</si>
  <si>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</si>
  <si>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</si>
  <si>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</si>
  <si>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</si>
  <si>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</si>
  <si>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</si>
  <si>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</si>
  <si>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</si>
  <si>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</si>
  <si>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</si>
  <si>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</si>
  <si>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</si>
  <si>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</si>
  <si>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</si>
  <si>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</si>
  <si>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</si>
  <si>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</si>
  <si>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</si>
  <si>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</si>
  <si>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</si>
  <si>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</si>
  <si>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</si>
  <si>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</si>
  <si>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</si>
  <si>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</si>
  <si>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</si>
  <si>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</si>
  <si>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</si>
  <si>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</si>
  <si>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</si>
  <si>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</si>
  <si>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</si>
  <si>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</si>
  <si>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</si>
  <si>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</si>
  <si>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</si>
  <si>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</si>
  <si>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</si>
  <si>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</si>
  <si>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</si>
  <si>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</si>
  <si>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</si>
  <si>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</si>
  <si>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</si>
  <si>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</si>
  <si>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</si>
  <si>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</si>
  <si>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</si>
  <si>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</si>
  <si>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</si>
  <si>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</si>
  <si>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</si>
  <si>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</si>
  <si>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</si>
  <si>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</si>
  <si>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</si>
  <si>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</si>
  <si>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</si>
  <si>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</si>
  <si>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</si>
  <si>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</si>
  <si>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</si>
  <si>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</si>
  <si>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</si>
  <si>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</si>
  <si>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</si>
  <si>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</si>
  <si>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</si>
  <si>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</si>
  <si>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</si>
  <si>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</si>
  <si>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</si>
  <si>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</si>
  <si>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</si>
  <si>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</si>
  <si>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</si>
  <si>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</si>
  <si>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</si>
  <si>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</si>
  <si>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</si>
  <si>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</si>
  <si>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</si>
  <si>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</si>
  <si>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</si>
  <si>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</si>
  <si>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</si>
  <si>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</si>
  <si>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</si>
  <si>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</si>
  <si>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</si>
  <si>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</si>
  <si>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</si>
  <si>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</si>
  <si>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</si>
  <si>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</si>
  <si>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</si>
  <si>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</si>
  <si>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</si>
  <si>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</si>
  <si>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</si>
  <si>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</si>
  <si>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</si>
  <si>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</si>
  <si>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</si>
  <si>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</si>
  <si>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</si>
  <si>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</si>
  <si>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</si>
  <si>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</si>
  <si>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</si>
  <si>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</si>
  <si>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</si>
  <si>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</si>
  <si>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</si>
  <si>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</si>
  <si>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</si>
  <si>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</si>
  <si>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</si>
  <si>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</si>
  <si>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</si>
  <si>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</si>
  <si>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</si>
  <si>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</si>
  <si>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</si>
  <si>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</si>
  <si>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</si>
  <si>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</si>
  <si>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</si>
  <si>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</si>
  <si>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</si>
  <si>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</si>
  <si>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</si>
  <si>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</si>
  <si>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</si>
  <si>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</si>
  <si>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</si>
  <si>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</si>
  <si>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</si>
  <si>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</si>
  <si>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</si>
  <si>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</si>
  <si>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</si>
  <si>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</si>
  <si>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</si>
  <si>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</si>
  <si>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</si>
  <si>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</si>
  <si>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</si>
  <si>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</si>
  <si>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</si>
  <si>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</si>
  <si>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</si>
  <si>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</si>
  <si>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</si>
  <si>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</si>
  <si>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</si>
  <si>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</si>
  <si>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</si>
  <si>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</si>
  <si>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</si>
  <si>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</si>
  <si>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</si>
  <si>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</si>
  <si>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</si>
  <si>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</si>
  <si>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</si>
  <si>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</si>
  <si>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</si>
  <si>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</si>
  <si>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</si>
  <si>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</si>
  <si>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</si>
  <si>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</si>
  <si>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</si>
  <si>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</si>
  <si>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</si>
  <si>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</si>
  <si>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</si>
  <si>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</si>
  <si>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</si>
  <si>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</si>
  <si>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</si>
  <si>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</si>
  <si>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</si>
  <si>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</si>
  <si>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</si>
  <si>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</si>
  <si>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</si>
  <si>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</si>
  <si>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</si>
  <si>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</si>
  <si>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</si>
  <si>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</si>
  <si>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</si>
  <si>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</si>
  <si>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</si>
  <si>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</si>
  <si>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</si>
  <si>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</si>
  <si>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</si>
  <si>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</si>
  <si>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</si>
  <si>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</si>
  <si>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</si>
  <si>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</si>
  <si>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</si>
  <si>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</si>
  <si>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</si>
  <si>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</si>
  <si>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</si>
  <si>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</si>
  <si>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</si>
  <si>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</si>
  <si>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</si>
  <si>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</si>
  <si>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</si>
  <si>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</si>
  <si>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</si>
  <si>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</si>
  <si>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</si>
  <si>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</si>
  <si>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</si>
  <si>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</si>
  <si>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</si>
  <si>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</si>
  <si>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</si>
  <si>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</si>
  <si>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</si>
  <si>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</si>
  <si>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</si>
  <si>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</si>
  <si>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</si>
  <si>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</si>
  <si>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</si>
  <si>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</si>
  <si>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</si>
  <si>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</si>
  <si>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</si>
  <si>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</si>
  <si>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</si>
  <si>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</si>
  <si>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</si>
  <si>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</si>
  <si>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</si>
  <si>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</si>
  <si>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</si>
  <si>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</si>
  <si>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</si>
  <si>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</si>
  <si>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</si>
  <si>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</si>
  <si>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</si>
  <si>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</si>
  <si>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</si>
  <si>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</si>
  <si>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</si>
  <si>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</si>
  <si>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</si>
  <si>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</si>
  <si>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</si>
  <si>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</si>
  <si>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</si>
  <si>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</si>
  <si>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</si>
  <si>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</si>
  <si>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</si>
  <si>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</si>
  <si>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</si>
  <si>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</si>
  <si>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</si>
  <si>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</si>
  <si>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</si>
  <si>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</si>
  <si>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</si>
  <si>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</si>
  <si>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</si>
  <si>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</si>
  <si>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</si>
  <si>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</si>
  <si>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</si>
  <si>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</si>
  <si>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</si>
  <si>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</si>
  <si>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</si>
  <si>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</si>
  <si>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</si>
  <si>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</si>
  <si>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</si>
  <si>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</si>
  <si>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</si>
  <si>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</si>
  <si>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</si>
  <si>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</si>
  <si>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</si>
  <si>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</si>
  <si>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</si>
  <si>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</si>
  <si>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</si>
  <si>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</si>
  <si>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</si>
  <si>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</si>
  <si>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</si>
  <si>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</si>
  <si>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</si>
  <si>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</si>
  <si>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</si>
  <si>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</si>
  <si>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</si>
  <si>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</si>
  <si>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</si>
  <si>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</si>
  <si>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</si>
  <si>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</si>
  <si>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</si>
  <si>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</si>
  <si>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</si>
  <si>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</si>
  <si>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</si>
  <si>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</si>
  <si>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</si>
  <si>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</si>
  <si>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</si>
  <si>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</si>
  <si>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</si>
  <si>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</si>
  <si>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</si>
  <si>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</si>
  <si>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</si>
  <si>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</si>
  <si>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</si>
  <si>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</si>
  <si>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</si>
  <si>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</si>
  <si>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</si>
  <si>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</si>
  <si>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</si>
  <si>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</si>
  <si>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</si>
  <si>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</si>
  <si>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</si>
  <si>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</si>
  <si>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</si>
  <si>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</si>
  <si>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</si>
  <si>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</si>
  <si>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</si>
  <si>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</si>
  <si>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</si>
  <si>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</si>
  <si>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</si>
  <si>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</si>
  <si>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</si>
  <si>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</si>
  <si>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</si>
  <si>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</si>
  <si>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</si>
  <si>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</si>
  <si>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</si>
  <si>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</si>
  <si>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</si>
  <si>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</si>
  <si>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</si>
  <si>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</si>
  <si>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</si>
  <si>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</si>
  <si>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</si>
  <si>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</si>
  <si>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</si>
  <si>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</si>
  <si>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</si>
  <si>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</si>
  <si>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</si>
  <si>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</si>
  <si>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</si>
  <si>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</si>
  <si>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</si>
  <si>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</si>
  <si>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</si>
  <si>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</si>
  <si>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</si>
  <si>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</si>
  <si>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</si>
  <si>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</si>
  <si>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</si>
  <si>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</si>
  <si>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</si>
  <si>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</si>
  <si>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</si>
  <si>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</si>
  <si>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</si>
  <si>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</si>
  <si>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</si>
  <si>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</si>
  <si>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</si>
  <si>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</si>
  <si>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</si>
  <si>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</si>
  <si>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</si>
  <si>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</si>
  <si>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</si>
  <si>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</si>
  <si>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</si>
  <si>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</si>
  <si>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</si>
  <si>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</si>
  <si>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</si>
  <si>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</si>
  <si>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</si>
  <si>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</si>
  <si>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</si>
  <si>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</si>
  <si>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</si>
  <si>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</si>
  <si>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</si>
  <si>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</si>
  <si>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</si>
  <si>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</si>
  <si>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</si>
  <si>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</si>
  <si>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</si>
  <si>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</si>
  <si>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</si>
  <si>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</si>
  <si>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</si>
  <si>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</si>
  <si>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</si>
  <si>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</si>
  <si>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</si>
  <si>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</si>
  <si>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</si>
  <si>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</si>
  <si>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</si>
  <si>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</si>
  <si>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</si>
  <si>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</si>
  <si>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</si>
  <si>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</si>
  <si>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</si>
  <si>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</si>
  <si>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</si>
  <si>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</si>
  <si>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</si>
  <si>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</si>
  <si>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</si>
  <si>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</si>
  <si>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</si>
  <si>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</si>
  <si>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</si>
  <si>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</si>
  <si>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</si>
  <si>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</si>
  <si>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</si>
  <si>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</si>
  <si>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</si>
  <si>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</si>
  <si>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</si>
  <si>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</si>
  <si>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</si>
  <si>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</si>
  <si>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</si>
  <si>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</si>
  <si>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</si>
  <si>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</si>
  <si>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</si>
  <si>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</si>
  <si>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</si>
  <si>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</si>
  <si>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</si>
  <si>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</si>
  <si>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</si>
  <si>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</si>
  <si>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</si>
  <si>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</si>
  <si>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</si>
  <si>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</si>
  <si>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</si>
  <si>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</si>
  <si>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</si>
  <si>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</si>
  <si>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</si>
  <si>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</si>
  <si>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</si>
  <si>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</si>
  <si>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</si>
  <si>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</si>
  <si>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</si>
  <si>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</si>
  <si>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</si>
  <si>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</si>
  <si>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</si>
  <si>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</si>
  <si>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</si>
  <si>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</si>
  <si>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</si>
  <si>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</si>
  <si>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</si>
  <si>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</si>
  <si>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</si>
  <si>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</si>
  <si>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</si>
  <si>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</si>
  <si>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</si>
  <si>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</si>
  <si>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</si>
  <si>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</si>
  <si>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</si>
  <si>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</si>
  <si>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</si>
  <si>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</si>
  <si>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</si>
  <si>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</si>
  <si>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</si>
  <si>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</si>
  <si>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</si>
  <si>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</si>
  <si>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</si>
  <si>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</si>
  <si>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</si>
  <si>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</si>
  <si>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</si>
  <si>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</si>
  <si>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</si>
  <si>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</si>
  <si>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</si>
  <si>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</si>
  <si>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</si>
  <si>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</si>
  <si>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</si>
  <si>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</si>
  <si>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</si>
  <si>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</si>
  <si>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</si>
  <si>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</si>
  <si>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</si>
  <si>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</si>
  <si>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</si>
  <si>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</si>
  <si>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</si>
  <si>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</si>
  <si>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</si>
  <si>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</si>
  <si>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</si>
  <si>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</si>
  <si>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</si>
  <si>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</si>
  <si>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</si>
  <si>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</si>
  <si>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</si>
  <si>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</si>
  <si>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</si>
  <si>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</si>
  <si>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</si>
  <si>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</si>
  <si>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</si>
  <si>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</si>
  <si>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</si>
  <si>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</si>
  <si>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</si>
  <si>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</si>
  <si>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</si>
  <si>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</si>
  <si>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</si>
  <si>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</si>
  <si>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</si>
  <si>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</si>
  <si>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</si>
  <si>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</si>
  <si>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</si>
  <si>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</si>
  <si>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</si>
  <si>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</si>
  <si>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</si>
  <si>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</si>
  <si>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</si>
  <si>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</si>
  <si>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</si>
  <si>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</si>
  <si>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</si>
  <si>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</si>
  <si>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</si>
  <si>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</si>
  <si>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</si>
  <si>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</si>
  <si>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</si>
  <si>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</si>
  <si>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</si>
  <si>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</si>
  <si>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</si>
  <si>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</si>
  <si>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</si>
  <si>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</si>
  <si>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</si>
  <si>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</si>
  <si>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</si>
  <si>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</si>
  <si>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</si>
  <si>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</si>
  <si>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</si>
  <si>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</si>
  <si>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</si>
  <si>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</si>
  <si>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</si>
  <si>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</si>
  <si>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</si>
  <si>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</si>
  <si>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</si>
  <si>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</si>
  <si>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</si>
  <si>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</si>
  <si>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</si>
  <si>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</si>
  <si>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</si>
  <si>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</si>
  <si>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</si>
  <si>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</si>
  <si>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</si>
  <si>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</si>
  <si>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</si>
  <si>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</si>
  <si>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</si>
  <si>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</si>
  <si>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</si>
  <si>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</si>
  <si>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</si>
  <si>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</si>
  <si>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</si>
  <si>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</si>
  <si>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</si>
  <si>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</si>
  <si>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</si>
  <si>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</si>
  <si>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</si>
  <si>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</si>
  <si>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</si>
  <si>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</si>
  <si>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</si>
  <si>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</si>
  <si>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</si>
  <si>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</si>
  <si>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</si>
  <si>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</si>
  <si>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</si>
  <si>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</si>
  <si>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</si>
  <si>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</si>
  <si>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</si>
  <si>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</si>
  <si>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</si>
  <si>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</si>
  <si>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</si>
  <si>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</si>
  <si>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</si>
  <si>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</si>
  <si>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</si>
  <si>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</si>
  <si>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</si>
  <si>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</si>
  <si>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</si>
  <si>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</si>
  <si>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</si>
  <si>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</si>
  <si>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</si>
  <si>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</si>
  <si>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</si>
  <si>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</si>
  <si>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</si>
  <si>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</si>
  <si>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</si>
  <si>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</si>
  <si>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</si>
  <si>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</si>
  <si>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</si>
  <si>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</si>
  <si>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</si>
  <si>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</si>
  <si>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</si>
  <si>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</si>
  <si>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</si>
  <si>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</si>
  <si>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</si>
  <si>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</si>
  <si>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</si>
  <si>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</si>
  <si>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</si>
  <si>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</si>
  <si>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</si>
  <si>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</si>
  <si>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</si>
  <si>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</si>
  <si>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</si>
  <si>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</si>
  <si>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</si>
  <si>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</si>
  <si>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</si>
  <si>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</si>
  <si>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</si>
  <si>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</si>
  <si>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</si>
  <si>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</si>
  <si>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</si>
  <si>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</si>
  <si>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</si>
  <si>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</si>
  <si>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</si>
  <si>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</si>
  <si>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</si>
  <si>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</si>
  <si>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</si>
  <si>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</si>
  <si>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</si>
  <si>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</si>
  <si>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</si>
  <si>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</si>
  <si>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</si>
  <si>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</si>
  <si>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</si>
  <si>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</si>
  <si>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</si>
  <si>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</si>
  <si>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</si>
  <si>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</si>
  <si>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</si>
  <si>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</si>
  <si>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</si>
  <si>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</si>
  <si>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</si>
  <si>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</si>
  <si>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</si>
  <si>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</si>
  <si>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</si>
  <si>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</si>
  <si>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</si>
  <si>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</si>
  <si>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</si>
  <si>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</si>
  <si>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</si>
  <si>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</si>
  <si>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</si>
  <si>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</si>
  <si>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</si>
  <si>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</si>
  <si>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</si>
  <si>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</si>
  <si>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</si>
  <si>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</si>
  <si>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</si>
  <si>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</si>
  <si>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</si>
  <si>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</si>
  <si>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</si>
  <si>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</si>
  <si>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</si>
  <si>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</si>
  <si>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</si>
  <si>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</si>
  <si>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</si>
  <si>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</si>
  <si>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</si>
  <si>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</si>
  <si>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</si>
  <si>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</si>
  <si>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</si>
  <si>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</si>
  <si>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</si>
  <si>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</si>
  <si>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</si>
  <si>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</si>
  <si>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</si>
  <si>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</si>
  <si>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</si>
  <si>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</si>
  <si>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</si>
  <si>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</si>
  <si>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</si>
  <si>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</si>
  <si>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</si>
  <si>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</si>
  <si>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</si>
  <si>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</si>
  <si>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</si>
  <si>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</si>
  <si>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</si>
  <si>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</si>
  <si>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</si>
  <si>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</si>
  <si>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</si>
  <si>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</si>
  <si>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</si>
  <si>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</si>
  <si>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</si>
  <si>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</si>
  <si>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</si>
  <si>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</si>
  <si>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</si>
  <si>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</si>
  <si>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</si>
  <si>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</si>
  <si>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</si>
  <si>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</si>
  <si>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</si>
  <si>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</si>
  <si>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</si>
  <si>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</si>
  <si>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</si>
  <si>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</si>
  <si>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</si>
  <si>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</si>
  <si>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</si>
  <si>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</si>
  <si>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</si>
  <si>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</si>
  <si>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</si>
  <si>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</si>
  <si>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</si>
  <si>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</si>
  <si>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</si>
  <si>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</si>
  <si>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</si>
  <si>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</si>
  <si>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</si>
  <si>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</si>
  <si>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</si>
  <si>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</si>
  <si>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</si>
  <si>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</si>
  <si>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</si>
  <si>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</si>
  <si>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</si>
  <si>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</si>
  <si>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</si>
  <si>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</si>
  <si>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</si>
  <si>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</si>
  <si>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</si>
  <si>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</si>
  <si>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</si>
  <si>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</si>
  <si>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</si>
  <si>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</si>
  <si>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</si>
  <si>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</si>
  <si>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</si>
  <si>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</si>
  <si>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</si>
  <si>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</si>
  <si>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</si>
  <si>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</si>
  <si>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</si>
  <si>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</si>
  <si>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</si>
  <si>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</si>
  <si>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</si>
  <si>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</si>
  <si>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</si>
  <si>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</si>
  <si>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</si>
  <si>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</si>
  <si>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</si>
  <si>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</si>
  <si>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</si>
  <si>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</si>
  <si>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</si>
  <si>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</si>
  <si>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</si>
  <si>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</si>
  <si>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</si>
  <si>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</si>
  <si>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</si>
  <si>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</si>
  <si>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</si>
  <si>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</si>
  <si>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</si>
  <si>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</si>
  <si>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</si>
  <si>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</si>
  <si>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</si>
  <si>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</si>
  <si>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</si>
  <si>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</si>
  <si>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</si>
  <si>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</si>
  <si>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</si>
  <si>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</si>
  <si>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</si>
  <si>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</si>
  <si>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</si>
  <si>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</si>
  <si>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</si>
  <si>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</si>
  <si>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</si>
  <si>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</si>
  <si>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</si>
  <si>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</si>
  <si>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</si>
  <si>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</si>
  <si>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</si>
  <si>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</si>
  <si>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</si>
  <si>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</si>
  <si>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</si>
  <si>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</si>
  <si>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</si>
  <si>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</si>
  <si>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</si>
  <si>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</si>
  <si>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</si>
  <si>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</si>
  <si>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</si>
  <si>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</si>
  <si>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</si>
  <si>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</si>
  <si>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</si>
  <si>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</si>
  <si>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</si>
  <si>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</si>
  <si>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</si>
  <si>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</si>
  <si>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</si>
  <si>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</si>
  <si>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</si>
  <si>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</si>
  <si>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</si>
  <si>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</si>
  <si>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</si>
  <si>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</si>
  <si>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</si>
  <si>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</si>
  <si>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</si>
  <si>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</si>
  <si>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</si>
  <si>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</si>
  <si>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</si>
  <si>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</si>
  <si>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</si>
  <si>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</si>
  <si>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</si>
  <si>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</si>
  <si>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</si>
  <si>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</si>
  <si>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</si>
  <si>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</si>
  <si>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</si>
  <si>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</si>
  <si>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</si>
  <si>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</si>
  <si>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</si>
  <si>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</si>
  <si>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</si>
  <si>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</si>
  <si>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</si>
  <si>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</si>
  <si>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</si>
  <si>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</si>
  <si>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</si>
  <si>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</si>
  <si>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</si>
  <si>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</si>
  <si>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</si>
  <si>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</si>
  <si>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</si>
  <si>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</si>
  <si>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</si>
  <si>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</si>
  <si>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</si>
  <si>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</si>
  <si>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</si>
  <si>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</si>
  <si>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</si>
  <si>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</si>
  <si>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</si>
  <si>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</si>
  <si>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</si>
  <si>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</si>
  <si>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</si>
  <si>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</si>
  <si>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</si>
  <si>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</si>
  <si>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</si>
  <si>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</si>
  <si>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</si>
  <si>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</si>
  <si>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</si>
  <si>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</si>
  <si>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</si>
  <si>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</si>
  <si>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</si>
  <si>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</si>
  <si>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</si>
  <si>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</si>
  <si>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</si>
  <si>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</si>
  <si>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</si>
  <si>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</si>
  <si>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</si>
  <si>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</si>
  <si>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</si>
  <si>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</si>
  <si>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</si>
  <si>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</si>
  <si>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</si>
  <si>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</si>
  <si>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</si>
  <si>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</si>
  <si>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</si>
  <si>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</si>
  <si>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</si>
  <si>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</si>
  <si>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</si>
  <si>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</si>
  <si>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</si>
  <si>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</si>
  <si>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</si>
  <si>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</si>
  <si>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</si>
  <si>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</si>
  <si>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</si>
  <si>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</si>
  <si>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</si>
  <si>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</si>
  <si>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</si>
  <si>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</si>
  <si>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</si>
  <si>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</si>
  <si>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</si>
  <si>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</si>
  <si>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</si>
  <si>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</si>
  <si>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</si>
  <si>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</si>
  <si>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</si>
  <si>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</si>
  <si>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</si>
  <si>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</si>
  <si>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</si>
  <si>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</si>
  <si>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</si>
  <si>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</si>
  <si>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</si>
  <si>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</si>
  <si>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</si>
  <si>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</si>
  <si>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</si>
  <si>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</si>
  <si>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</si>
  <si>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</si>
  <si>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</si>
  <si>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</si>
  <si>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</si>
  <si>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</si>
  <si>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</si>
  <si>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</si>
  <si>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</si>
  <si>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</si>
  <si>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</si>
  <si>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</si>
  <si>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</si>
  <si>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</si>
  <si>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</si>
  <si>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</si>
  <si>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</si>
  <si>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</si>
  <si>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</si>
  <si>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</si>
  <si>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</si>
  <si>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</si>
  <si>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</si>
  <si>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</si>
  <si>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</si>
  <si>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</si>
  <si>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</si>
  <si>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</si>
  <si>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</si>
  <si>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</si>
  <si>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</si>
  <si>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</si>
  <si>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</si>
  <si>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</si>
  <si>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</si>
  <si>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</si>
  <si>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</si>
  <si>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</si>
  <si>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</si>
  <si>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</si>
  <si>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</si>
  <si>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</si>
  <si>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</si>
  <si>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</si>
  <si>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</si>
  <si>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</si>
  <si>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</si>
  <si>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</si>
  <si>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</si>
  <si>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</si>
  <si>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</si>
  <si>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</si>
  <si>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</si>
  <si>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</si>
  <si>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</si>
  <si>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</si>
  <si>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</si>
  <si>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</si>
  <si>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</si>
  <si>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</si>
  <si>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</si>
  <si>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</si>
  <si>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</si>
  <si>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</si>
  <si>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</si>
  <si>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</si>
  <si>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</si>
  <si>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</si>
  <si>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</si>
  <si>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</si>
  <si>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</si>
  <si>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</si>
  <si>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</si>
  <si>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</si>
  <si>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</si>
  <si>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</si>
  <si>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</si>
  <si>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</si>
  <si>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</si>
  <si>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</si>
  <si>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</si>
  <si>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</si>
  <si>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</si>
  <si>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</si>
  <si>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</si>
  <si>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</si>
  <si>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</si>
  <si>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</si>
  <si>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</si>
  <si>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</si>
  <si>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</si>
  <si>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</si>
  <si>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</si>
  <si>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</si>
  <si>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</si>
  <si>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</si>
  <si>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</si>
  <si>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</si>
  <si>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</si>
  <si>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</si>
  <si>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</si>
  <si>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</si>
  <si>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</si>
  <si>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</si>
  <si>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</si>
  <si>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</si>
  <si>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</si>
  <si>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</si>
  <si>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</si>
  <si>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</si>
  <si>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</si>
  <si>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</si>
  <si>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</si>
  <si>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</si>
  <si>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</si>
  <si>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</si>
  <si>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</si>
  <si>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</si>
  <si>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</si>
  <si>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</si>
  <si>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</si>
  <si>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</si>
  <si>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</si>
  <si>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</si>
  <si>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</si>
  <si>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</si>
  <si>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</si>
  <si>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</si>
  <si>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</si>
  <si>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</si>
  <si>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</si>
  <si>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</si>
  <si>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</si>
  <si>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</si>
  <si>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</si>
  <si>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</si>
  <si>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</si>
  <si>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</si>
  <si>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</si>
  <si>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</si>
  <si>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</si>
  <si>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</si>
  <si>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</si>
  <si>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</si>
  <si>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</si>
  <si>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</si>
  <si>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</si>
  <si>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</si>
  <si>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</si>
  <si>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</si>
  <si>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</si>
  <si>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</si>
  <si>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</si>
  <si>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</si>
  <si>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</si>
  <si>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</si>
  <si>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</si>
  <si>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</si>
  <si>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</si>
  <si>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</si>
  <si>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</si>
  <si>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</si>
  <si>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</si>
  <si>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</si>
  <si>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</si>
  <si>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</si>
  <si>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</si>
  <si>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</si>
  <si>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</si>
  <si>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</si>
  <si>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</si>
  <si>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</si>
  <si>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</si>
  <si>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</si>
  <si>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</si>
  <si>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</si>
  <si>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</si>
  <si>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</si>
  <si>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</si>
  <si>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</si>
  <si>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</si>
  <si>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</si>
  <si>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</si>
  <si>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</si>
  <si>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</si>
  <si>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</si>
  <si>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</si>
  <si>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</si>
  <si>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</si>
  <si>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</si>
  <si>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</si>
  <si>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</si>
  <si>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</si>
  <si>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</si>
  <si>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</si>
  <si>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</si>
  <si>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</si>
  <si>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</si>
  <si>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</si>
  <si>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</si>
  <si>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</si>
  <si>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</si>
  <si>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</si>
  <si>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</si>
  <si>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</si>
  <si>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</si>
  <si>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</si>
  <si>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</si>
  <si>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</si>
  <si>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</si>
  <si>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</si>
  <si>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</si>
  <si>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</si>
  <si>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</si>
  <si>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</si>
  <si>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</si>
  <si>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</si>
  <si>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</si>
  <si>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</si>
  <si>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</si>
  <si>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</si>
  <si>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</si>
  <si>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</si>
  <si>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</si>
  <si>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</si>
  <si>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</si>
  <si>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</si>
  <si>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</si>
  <si>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</si>
  <si>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</si>
  <si>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</si>
  <si>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</si>
  <si>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</si>
  <si>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</si>
  <si>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</si>
  <si>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</si>
  <si>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</si>
  <si>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</si>
  <si>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</si>
  <si>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</si>
  <si>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</si>
  <si>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</si>
  <si>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</si>
  <si>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</si>
  <si>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</si>
  <si>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</si>
  <si>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</si>
  <si>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</si>
  <si>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</si>
  <si>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</si>
  <si>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</si>
  <si>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</si>
  <si>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</si>
  <si>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</si>
  <si>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</si>
  <si>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</si>
  <si>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</si>
  <si>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</si>
  <si>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</si>
  <si>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</si>
  <si>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</si>
  <si>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</si>
  <si>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</si>
  <si>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</si>
  <si>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</si>
  <si>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</si>
  <si>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</si>
  <si>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</si>
  <si>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</si>
  <si>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</si>
  <si>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</si>
  <si>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</si>
  <si>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</si>
  <si>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</si>
  <si>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</si>
  <si>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</si>
  <si>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</si>
  <si>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</si>
  <si>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</si>
  <si>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</si>
  <si>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</si>
  <si>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</si>
  <si>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</si>
  <si>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</si>
  <si>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</si>
  <si>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</si>
  <si>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</si>
  <si>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</si>
  <si>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</si>
  <si>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</si>
  <si>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</si>
  <si>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</si>
  <si>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</si>
  <si>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</si>
  <si>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</si>
  <si>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</si>
  <si>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</si>
  <si>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</si>
  <si>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</si>
  <si>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</si>
  <si>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</si>
  <si>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</si>
  <si>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</si>
  <si>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</si>
  <si>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</si>
  <si>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</si>
  <si>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</si>
  <si>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</si>
  <si>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</si>
  <si>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</si>
  <si>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</si>
  <si>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</si>
  <si>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</si>
  <si>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</si>
  <si>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</si>
  <si>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</si>
  <si>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</si>
  <si>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</si>
  <si>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</si>
  <si>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</si>
  <si>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</si>
  <si>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</si>
  <si>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</si>
  <si>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</si>
  <si>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</si>
  <si>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</si>
  <si>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</si>
  <si>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</si>
  <si>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</si>
  <si>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</si>
  <si>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</si>
  <si>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</si>
  <si>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</si>
  <si>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</si>
  <si>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</si>
  <si>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</si>
  <si>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</si>
  <si>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</si>
  <si>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</si>
  <si>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</si>
  <si>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</si>
  <si>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</si>
  <si>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</si>
  <si>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</si>
  <si>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</si>
  <si>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</si>
  <si>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</si>
  <si>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</si>
  <si>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</si>
  <si>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</si>
  <si>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</si>
  <si>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</si>
  <si>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</si>
  <si>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</si>
  <si>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</si>
  <si>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</si>
  <si>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</si>
  <si>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</si>
  <si>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</si>
  <si>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</si>
  <si>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</si>
  <si>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</si>
  <si>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</si>
  <si>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</si>
  <si>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</si>
  <si>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</si>
  <si>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</si>
  <si>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</si>
  <si>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</si>
  <si>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</si>
  <si>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</si>
  <si>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</si>
  <si>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</si>
  <si>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</si>
  <si>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</si>
  <si>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</si>
  <si>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</si>
  <si>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</si>
  <si>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</si>
  <si>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</si>
  <si>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</si>
  <si>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</si>
  <si>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</si>
  <si>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</si>
  <si>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</si>
  <si>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</si>
  <si>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</si>
  <si>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</si>
  <si>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</si>
  <si>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</si>
  <si>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</si>
  <si>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</si>
  <si>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</si>
  <si>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</si>
  <si>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</si>
  <si>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</si>
  <si>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</si>
  <si>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</si>
  <si>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</si>
  <si>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</si>
  <si>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</si>
  <si>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</si>
  <si>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</si>
  <si>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</si>
  <si>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</si>
  <si>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</si>
  <si>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</si>
  <si>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</si>
  <si>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</si>
  <si>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</si>
  <si>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</si>
  <si>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</si>
  <si>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</si>
  <si>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</si>
  <si>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</si>
  <si>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</si>
  <si>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</si>
  <si>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</si>
  <si>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</si>
  <si>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</si>
  <si>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</si>
  <si>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</si>
  <si>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</si>
  <si>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</si>
  <si>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</si>
  <si>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</si>
  <si>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</si>
  <si>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</si>
  <si>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</si>
  <si>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</si>
  <si>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</si>
  <si>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</si>
  <si>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</si>
  <si>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</si>
  <si>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</si>
  <si>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</si>
  <si>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</si>
  <si>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</si>
  <si>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</si>
  <si>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</si>
  <si>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</si>
  <si>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</si>
  <si>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</si>
  <si>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</si>
  <si>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</si>
  <si>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</si>
  <si>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</si>
  <si>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</si>
  <si>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</si>
  <si>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</si>
  <si>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</si>
  <si>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</si>
  <si>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</si>
  <si>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</si>
  <si>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</si>
  <si>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</si>
  <si>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</si>
  <si>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</si>
  <si>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</si>
  <si>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</si>
  <si>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</si>
  <si>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</si>
  <si>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</si>
  <si>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</si>
  <si>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</si>
  <si>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</si>
  <si>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</si>
  <si>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</si>
  <si>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</si>
  <si>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</si>
  <si>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</si>
  <si>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</si>
  <si>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</si>
  <si>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</si>
  <si>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</si>
  <si>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</si>
  <si>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</si>
  <si>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</si>
  <si>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</si>
  <si>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</si>
  <si>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</si>
  <si>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</si>
  <si>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</si>
  <si>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</si>
  <si>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</si>
  <si>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</si>
  <si>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</si>
  <si>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</si>
  <si>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</si>
  <si>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</si>
  <si>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</si>
  <si>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</si>
  <si>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</si>
  <si>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</si>
  <si>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</si>
  <si>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</si>
  <si>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</si>
  <si>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</si>
  <si>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</si>
  <si>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</si>
  <si>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</si>
  <si>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</si>
  <si>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</si>
  <si>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</si>
  <si>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</si>
  <si>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</si>
  <si>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</si>
  <si>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</si>
  <si>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</si>
  <si>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</si>
  <si>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</si>
  <si>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</si>
  <si>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</si>
  <si>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</si>
  <si>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</si>
  <si>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</si>
  <si>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</si>
  <si>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</si>
  <si>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</si>
  <si>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</si>
  <si>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</si>
  <si>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</si>
  <si>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</si>
  <si>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</si>
  <si>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</si>
  <si>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</si>
  <si>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</si>
  <si>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</si>
  <si>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</si>
  <si>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</si>
  <si>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</si>
  <si>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</si>
  <si>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</si>
  <si>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</si>
  <si>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</si>
  <si>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</si>
  <si>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</si>
  <si>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</si>
  <si>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</si>
  <si>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</si>
  <si>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</si>
  <si>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</si>
  <si>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</si>
  <si>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</si>
  <si>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</si>
  <si>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</si>
  <si>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</si>
  <si>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</si>
  <si>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</si>
  <si>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</si>
  <si>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</si>
  <si>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</si>
  <si>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</si>
  <si>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</si>
  <si>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</si>
  <si>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</si>
  <si>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</si>
  <si>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</si>
  <si>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</si>
  <si>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</si>
  <si>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</si>
  <si>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</si>
  <si>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</si>
  <si>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</si>
  <si>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</si>
  <si>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</si>
  <si>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</si>
  <si>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</si>
  <si>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</si>
  <si>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</si>
  <si>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</si>
  <si>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</si>
  <si>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</si>
  <si>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</si>
  <si>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</si>
  <si>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</si>
  <si>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</si>
  <si>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</si>
  <si>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</si>
  <si>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</si>
  <si>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</si>
  <si>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</si>
  <si>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</si>
  <si>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</si>
  <si>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</si>
  <si>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</si>
  <si>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</si>
  <si>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</si>
  <si>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</si>
  <si>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</si>
  <si>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</si>
  <si>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</si>
  <si>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</si>
  <si>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</si>
  <si>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</si>
  <si>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</si>
  <si>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</si>
  <si>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</si>
  <si>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</si>
  <si>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</si>
  <si>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</si>
  <si>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</si>
  <si>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</si>
  <si>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</si>
  <si>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</si>
  <si>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</si>
  <si>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</si>
  <si>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</si>
  <si>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</si>
  <si>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</si>
  <si>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</si>
  <si>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</si>
  <si>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</si>
  <si>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</si>
  <si>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</si>
  <si>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</si>
  <si>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</si>
  <si>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</si>
  <si>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</si>
  <si>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</si>
  <si>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</si>
  <si>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</si>
  <si>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</si>
  <si>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</si>
  <si>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</si>
  <si>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</si>
  <si>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</si>
  <si>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</si>
  <si>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</si>
  <si>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</si>
  <si>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</si>
  <si>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</si>
  <si>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</si>
  <si>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</si>
  <si>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</si>
  <si>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</si>
  <si>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</si>
  <si>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</si>
  <si>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</si>
  <si>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</si>
  <si>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</si>
  <si>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</si>
  <si>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</si>
  <si>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</si>
  <si>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</si>
  <si>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</si>
  <si>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</si>
  <si>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</si>
  <si>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</si>
  <si>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</si>
  <si>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</si>
  <si>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</si>
  <si>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</si>
  <si>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</si>
  <si>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</si>
  <si>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</si>
  <si>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</si>
  <si>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</si>
  <si>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</si>
  <si>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</si>
  <si>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</si>
  <si>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</si>
  <si>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</si>
  <si>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</si>
  <si>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</si>
  <si>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</si>
  <si>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</si>
  <si>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</si>
  <si>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</si>
  <si>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</si>
  <si>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</si>
  <si>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</si>
  <si>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</si>
  <si>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</si>
  <si>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</si>
  <si>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</si>
  <si>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</si>
  <si>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</si>
  <si>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</si>
  <si>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</si>
  <si>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</si>
  <si>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</si>
  <si>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</si>
  <si>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</si>
  <si>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</si>
  <si>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</si>
  <si>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</si>
  <si>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</si>
  <si>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</si>
  <si>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</si>
  <si>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</si>
  <si>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</si>
  <si>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</si>
  <si>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</si>
  <si>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</si>
  <si>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</si>
  <si>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</si>
  <si>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</si>
  <si>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</si>
  <si>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</si>
  <si>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</si>
  <si>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</si>
  <si>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</si>
  <si>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</si>
  <si>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</si>
  <si>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</si>
  <si>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</si>
  <si>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</si>
  <si>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</si>
  <si>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</si>
  <si>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</si>
  <si>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</si>
  <si>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</si>
  <si>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</si>
  <si>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</si>
  <si>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</si>
  <si>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</si>
  <si>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</si>
  <si>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</si>
  <si>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</si>
  <si>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</si>
  <si>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</si>
  <si>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</si>
  <si>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</si>
  <si>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</si>
  <si>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</si>
  <si>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</si>
  <si>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</si>
  <si>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</si>
  <si>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</si>
  <si>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</si>
  <si>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</si>
  <si>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</si>
  <si>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</si>
  <si>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</si>
  <si>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</si>
  <si>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</si>
  <si>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</si>
  <si>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</si>
  <si>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</si>
  <si>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</si>
  <si>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</si>
  <si>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</si>
  <si>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</si>
  <si>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</si>
  <si>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</si>
  <si>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</si>
  <si>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</si>
  <si>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</si>
  <si>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</si>
  <si>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</si>
  <si>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</si>
  <si>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</si>
  <si>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</si>
  <si>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</si>
  <si>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</si>
  <si>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</si>
  <si>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</si>
  <si>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</si>
  <si>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</si>
  <si>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</si>
  <si>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</si>
  <si>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</si>
  <si>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</si>
  <si>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</si>
  <si>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</si>
  <si>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</si>
  <si>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</si>
  <si>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</si>
  <si>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</si>
  <si>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</si>
  <si>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</si>
  <si>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</si>
  <si>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</si>
  <si>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</si>
  <si>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</si>
  <si>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</si>
  <si>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</si>
  <si>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</si>
  <si>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</si>
  <si>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</si>
  <si>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</si>
  <si>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</si>
  <si>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</si>
  <si>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</si>
  <si>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</si>
  <si>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</si>
  <si>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</si>
  <si>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</si>
  <si>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</si>
  <si>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</si>
  <si>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</si>
  <si>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</si>
  <si>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</si>
  <si>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</si>
  <si>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</si>
  <si>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</si>
  <si>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</si>
  <si>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</si>
  <si>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</si>
  <si>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</si>
  <si>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</si>
  <si>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</si>
  <si>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</si>
  <si>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</si>
  <si>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</si>
  <si>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</si>
  <si>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</si>
  <si>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</si>
  <si>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</si>
  <si>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</si>
  <si>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</si>
  <si>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</si>
  <si>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</si>
  <si>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</si>
  <si>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</si>
  <si>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</si>
  <si>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</si>
  <si>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</si>
  <si>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</si>
  <si>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</si>
  <si>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</si>
  <si>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</si>
  <si>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</si>
  <si>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</si>
  <si>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</si>
  <si>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</si>
  <si>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</si>
  <si>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</si>
  <si>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</si>
  <si>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</si>
  <si>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</si>
  <si>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</si>
  <si>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</si>
  <si>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</si>
  <si>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</si>
  <si>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</si>
  <si>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</si>
  <si>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</si>
  <si>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</si>
  <si>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</si>
  <si>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</si>
  <si>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</si>
  <si>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</si>
  <si>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</si>
  <si>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</si>
  <si>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</si>
  <si>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</si>
  <si>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</si>
  <si>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</si>
  <si>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</si>
  <si>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</si>
  <si>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</si>
  <si>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</si>
  <si>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</si>
  <si>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</si>
  <si>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</si>
  <si>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</si>
  <si>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</si>
  <si>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</si>
  <si>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</si>
  <si>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</si>
  <si>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</si>
  <si>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</si>
  <si>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</si>
  <si>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</si>
  <si>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</si>
  <si>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</si>
  <si>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</si>
  <si>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</si>
  <si>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</si>
  <si>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</si>
  <si>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</si>
  <si>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</si>
  <si>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</si>
  <si>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</si>
  <si>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</si>
  <si>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</si>
  <si>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</si>
  <si>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</si>
  <si>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</si>
  <si>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</si>
  <si>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</si>
  <si>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</si>
  <si>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</si>
  <si>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</si>
  <si>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</si>
  <si>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</si>
  <si>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</si>
  <si>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</si>
  <si>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</si>
  <si>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</si>
  <si>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</si>
  <si>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</si>
  <si>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</si>
  <si>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</si>
  <si>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</si>
  <si>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</si>
  <si>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</si>
  <si>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</si>
  <si>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</si>
  <si>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</si>
  <si>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</si>
  <si>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</si>
  <si>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</si>
  <si>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</si>
  <si>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</si>
  <si>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</si>
  <si>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</si>
  <si>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</si>
  <si>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</si>
  <si>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</si>
  <si>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</si>
  <si>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</si>
  <si>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</si>
  <si>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</si>
  <si>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</si>
  <si>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</si>
  <si>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</si>
  <si>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</si>
  <si>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</si>
  <si>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</si>
  <si>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</si>
  <si>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</si>
  <si>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</si>
  <si>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</si>
  <si>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</si>
  <si>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</si>
  <si>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</si>
  <si>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</si>
  <si>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</si>
  <si>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</si>
  <si>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</si>
  <si>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</si>
  <si>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</si>
  <si>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</si>
  <si>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</si>
  <si>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</si>
  <si>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</si>
  <si>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</si>
  <si>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</si>
  <si>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</si>
  <si>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</si>
  <si>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</si>
  <si>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</si>
  <si>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</si>
  <si>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</si>
  <si>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</si>
  <si>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</si>
  <si>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</si>
  <si>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</si>
  <si>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</si>
  <si>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</si>
  <si>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</si>
  <si>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</si>
  <si>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</si>
  <si>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</si>
  <si>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</si>
  <si>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</si>
  <si>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</si>
  <si>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</si>
  <si>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</si>
  <si>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</si>
  <si>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</si>
  <si>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</si>
  <si>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</si>
  <si>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</si>
  <si>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</si>
  <si>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</si>
  <si>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</si>
  <si>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</si>
  <si>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</si>
  <si>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</si>
  <si>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</si>
  <si>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</si>
  <si>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</si>
  <si>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</si>
  <si>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</si>
  <si>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</si>
  <si>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</si>
  <si>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</si>
  <si>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</si>
  <si>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</si>
  <si>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</si>
  <si>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</si>
  <si>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</si>
  <si>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</si>
  <si>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</si>
  <si>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</si>
  <si>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</si>
  <si>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</si>
  <si>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</si>
  <si>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</si>
  <si>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</si>
  <si>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</si>
  <si>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</si>
  <si>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</si>
  <si>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</si>
  <si>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</si>
  <si>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</si>
  <si>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</si>
  <si>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</si>
  <si>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</si>
  <si>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</si>
  <si>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</si>
  <si>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</si>
  <si>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</si>
  <si>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</si>
  <si>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</si>
  <si>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</si>
  <si>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</si>
  <si>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</si>
  <si>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</si>
  <si>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</si>
  <si>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</si>
  <si>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</si>
  <si>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</si>
  <si>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</si>
  <si>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</si>
  <si>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</si>
  <si>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</si>
  <si>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</si>
  <si>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</si>
  <si>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</si>
  <si>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</si>
  <si>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</si>
  <si>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</si>
  <si>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</si>
  <si>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</si>
  <si>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</si>
  <si>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</si>
  <si>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</si>
  <si>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</si>
  <si>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</si>
  <si>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</si>
  <si>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</si>
  <si>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</si>
  <si>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</si>
  <si>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</si>
  <si>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</si>
  <si>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</si>
  <si>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</si>
  <si>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</si>
  <si>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</si>
  <si>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</si>
  <si>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</si>
  <si>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</si>
  <si>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</si>
  <si>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</si>
  <si>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</si>
  <si>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</si>
  <si>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</si>
  <si>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</si>
  <si>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</si>
  <si>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</si>
  <si>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</si>
  <si>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</si>
  <si>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</si>
  <si>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</si>
  <si>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</si>
  <si>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</si>
  <si>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</si>
  <si>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</si>
  <si>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</si>
  <si>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</si>
  <si>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</si>
  <si>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</si>
  <si>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</si>
  <si>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</si>
  <si>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</si>
  <si>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</si>
  <si>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</si>
  <si>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</si>
  <si>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</si>
  <si>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</si>
  <si>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</si>
  <si>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</si>
  <si>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</si>
  <si>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</si>
  <si>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</si>
  <si>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</si>
  <si>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</si>
  <si>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</si>
  <si>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</si>
  <si>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</si>
  <si>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</si>
  <si>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</si>
  <si>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</si>
  <si>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</si>
  <si>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</si>
  <si>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</si>
  <si>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</si>
  <si>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</si>
  <si>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</si>
  <si>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</si>
  <si>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</si>
  <si>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</si>
  <si>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</si>
  <si>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</si>
  <si>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</si>
  <si>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</si>
  <si>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</si>
  <si>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</si>
  <si>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</si>
  <si>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</si>
  <si>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</si>
  <si>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</si>
  <si>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</si>
  <si>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</si>
  <si>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</si>
  <si>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</si>
  <si>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</si>
  <si>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</si>
  <si>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</si>
  <si>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</si>
  <si>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</si>
  <si>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</si>
  <si>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</si>
  <si>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</si>
  <si>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</si>
  <si>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</si>
  <si>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</si>
  <si>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</si>
  <si>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</si>
  <si>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</si>
  <si>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</si>
  <si>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</si>
  <si>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</si>
  <si>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</si>
  <si>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</si>
  <si>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</si>
  <si>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</si>
  <si>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</si>
  <si>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</si>
  <si>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</si>
  <si>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</si>
  <si>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</si>
  <si>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</si>
  <si>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</si>
  <si>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</si>
  <si>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</si>
  <si>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</si>
  <si>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</si>
  <si>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</si>
  <si>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</si>
  <si>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</si>
  <si>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</si>
  <si>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</si>
  <si>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</si>
  <si>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</si>
  <si>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</si>
  <si>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</si>
  <si>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</si>
  <si>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</si>
  <si>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</si>
  <si>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</si>
  <si>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</si>
  <si>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</si>
  <si>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</si>
  <si>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</si>
  <si>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</si>
  <si>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</si>
  <si>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</si>
  <si>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</si>
  <si>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</si>
  <si>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</si>
  <si>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</si>
  <si>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</si>
  <si>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</si>
  <si>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</si>
  <si>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</si>
  <si>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</si>
  <si>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</si>
  <si>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</si>
  <si>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</si>
  <si>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</si>
  <si>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</si>
  <si>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</si>
  <si>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</si>
  <si>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</si>
  <si>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</si>
  <si>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</si>
  <si>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</si>
  <si>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</si>
  <si>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</si>
  <si>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</si>
  <si>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</si>
  <si>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</si>
  <si>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</si>
  <si>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</si>
  <si>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</si>
  <si>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</si>
  <si>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</si>
  <si>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</si>
  <si>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</si>
  <si>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</si>
  <si>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</si>
  <si>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</si>
  <si>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</si>
  <si>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</si>
  <si>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</si>
  <si>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</si>
  <si>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</si>
  <si>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</si>
  <si>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</si>
  <si>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</si>
  <si>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</si>
  <si>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</si>
  <si>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</si>
  <si>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</si>
  <si>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</si>
  <si>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</si>
  <si>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</si>
  <si>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</si>
  <si>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</si>
  <si>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</si>
  <si>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</si>
  <si>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</si>
  <si>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</si>
  <si>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</si>
  <si>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</si>
  <si>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</si>
  <si>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</si>
  <si>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</si>
  <si>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</si>
  <si>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</si>
  <si>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</si>
  <si>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</si>
  <si>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</si>
  <si>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</si>
  <si>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</si>
  <si>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</si>
  <si>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</si>
  <si>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</si>
  <si>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</si>
  <si>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</si>
  <si>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</si>
  <si>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</si>
  <si>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</si>
  <si>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</si>
  <si>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</si>
  <si>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</si>
  <si>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</si>
  <si>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</si>
  <si>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</si>
  <si>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</si>
  <si>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</si>
  <si>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</si>
  <si>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</si>
  <si>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</si>
  <si>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</si>
  <si>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</si>
  <si>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</si>
  <si>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</si>
  <si>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</si>
  <si>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</si>
  <si>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</si>
  <si>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</si>
  <si>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</si>
  <si>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</si>
  <si>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</si>
  <si>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</si>
  <si>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</si>
  <si>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</si>
  <si>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</si>
  <si>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</si>
  <si>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</si>
  <si>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</si>
  <si>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</si>
  <si>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</si>
  <si>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</si>
  <si>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</si>
  <si>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</si>
  <si>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</si>
  <si>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</si>
  <si>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</si>
  <si>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</si>
  <si>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</si>
  <si>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</si>
  <si>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</si>
  <si>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</si>
  <si>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</si>
  <si>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</si>
  <si>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</si>
  <si>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</si>
  <si>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</si>
  <si>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</si>
  <si>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</si>
  <si>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</si>
  <si>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</si>
  <si>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</si>
  <si>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</si>
  <si>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</si>
  <si>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</si>
  <si>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</si>
  <si>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</si>
  <si>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</si>
  <si>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</si>
  <si>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</si>
  <si>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</si>
  <si>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</si>
  <si>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</si>
  <si>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</si>
  <si>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</si>
  <si>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</si>
  <si>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</si>
  <si>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</si>
  <si>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</si>
  <si>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</si>
  <si>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</si>
  <si>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</si>
  <si>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</si>
  <si>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</si>
  <si>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</si>
  <si>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</si>
  <si>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</si>
  <si>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</si>
  <si>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</si>
  <si>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</si>
  <si>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</si>
  <si>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</si>
  <si>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</si>
  <si>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</si>
  <si>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</si>
  <si>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</si>
  <si>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</si>
  <si>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</si>
  <si>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</si>
  <si>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</si>
  <si>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</si>
  <si>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</si>
  <si>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</si>
  <si>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</si>
  <si>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</si>
  <si>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</si>
  <si>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</si>
  <si>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</si>
  <si>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</si>
  <si>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</si>
  <si>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</si>
  <si>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</si>
  <si>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</si>
  <si>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</si>
  <si>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</si>
  <si>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</si>
  <si>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</si>
  <si>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</si>
  <si>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</si>
  <si>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</si>
  <si>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</si>
  <si>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</si>
  <si>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</si>
  <si>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</si>
  <si>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</si>
  <si>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</si>
  <si>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</si>
  <si>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</si>
  <si>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</si>
  <si>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</si>
  <si>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</si>
  <si>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</si>
  <si>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</si>
  <si>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</si>
  <si>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</si>
  <si>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</si>
  <si>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</si>
  <si>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</si>
  <si>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</si>
  <si>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</si>
  <si>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</si>
  <si>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</si>
  <si>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</si>
  <si>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</si>
  <si>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</si>
  <si>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</si>
  <si>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</si>
  <si>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</si>
  <si>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</si>
  <si>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</si>
  <si>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</si>
  <si>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</si>
  <si>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</si>
  <si>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</si>
  <si>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</si>
  <si>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</si>
  <si>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</si>
  <si>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</si>
  <si>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</si>
  <si>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</si>
  <si>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</si>
  <si>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</si>
  <si>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</si>
  <si>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</si>
  <si>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</si>
  <si>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</si>
  <si>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</si>
  <si>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</si>
  <si>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</si>
  <si>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</si>
  <si>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</si>
  <si>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</si>
  <si>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</si>
  <si>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</si>
  <si>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</si>
  <si>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</si>
  <si>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</si>
  <si>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</si>
  <si>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</si>
  <si>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</si>
  <si>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</si>
  <si>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</si>
  <si>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</si>
  <si>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</si>
  <si>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</si>
  <si>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</si>
  <si>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</si>
  <si>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</si>
  <si>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</si>
  <si>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</si>
  <si>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</si>
  <si>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</si>
  <si>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</si>
  <si>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</si>
  <si>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</si>
  <si>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</si>
  <si>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</si>
  <si>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</si>
  <si>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</si>
  <si>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</si>
  <si>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</si>
  <si>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</si>
  <si>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</si>
  <si>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</si>
  <si>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</si>
  <si>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</si>
  <si>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</si>
  <si>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</si>
  <si>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</si>
  <si>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</si>
  <si>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</si>
  <si>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</si>
  <si>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</si>
  <si>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</si>
  <si>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</si>
  <si>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</si>
  <si>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</si>
  <si>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</si>
  <si>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</si>
  <si>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</si>
  <si>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</si>
  <si>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</si>
  <si>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</si>
  <si>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</si>
  <si>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</si>
  <si>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</si>
  <si>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</si>
  <si>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</si>
  <si>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</si>
  <si>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</si>
  <si>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</si>
  <si>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</si>
  <si>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</si>
  <si>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</si>
  <si>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</si>
  <si>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</si>
  <si>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</si>
  <si>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</si>
  <si>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</si>
  <si>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</si>
  <si>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</si>
  <si>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</si>
  <si>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</si>
  <si>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</si>
  <si>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</si>
  <si>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</si>
  <si>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</si>
  <si>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</si>
  <si>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</si>
  <si>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</si>
  <si>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</si>
  <si>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</si>
  <si>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</si>
  <si>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</si>
  <si>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</si>
  <si>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</si>
  <si>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</si>
  <si>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</si>
  <si>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</si>
  <si>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</si>
  <si>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</si>
  <si>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</si>
  <si>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</si>
  <si>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</si>
  <si>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</si>
  <si>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</si>
  <si>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</si>
  <si>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</si>
  <si>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</si>
  <si>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</si>
  <si>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</si>
  <si>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</si>
  <si>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</si>
  <si>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</si>
  <si>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</si>
  <si>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</si>
  <si>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</si>
  <si>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</si>
  <si>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</si>
  <si>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</si>
  <si>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</si>
  <si>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</si>
  <si>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</si>
  <si>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</si>
  <si>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</si>
  <si>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</si>
  <si>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</si>
  <si>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</si>
  <si>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</si>
  <si>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</si>
  <si>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</si>
  <si>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</si>
  <si>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</si>
  <si>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</si>
  <si>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</si>
  <si>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</si>
  <si>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</si>
  <si>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</si>
  <si>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</si>
  <si>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</si>
  <si>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</si>
  <si>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</si>
  <si>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</si>
  <si>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</si>
  <si>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</si>
  <si>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</si>
  <si>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</si>
  <si>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</si>
  <si>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</si>
  <si>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</si>
  <si>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</si>
  <si>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</si>
  <si>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</si>
  <si>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</si>
  <si>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</si>
  <si>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</si>
  <si>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</si>
  <si>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</si>
  <si>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</si>
  <si>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</si>
  <si>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</si>
  <si>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</si>
  <si>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</si>
  <si>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</si>
  <si>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</si>
  <si>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</si>
  <si>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</si>
  <si>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</si>
  <si>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</si>
  <si>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</si>
  <si>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</si>
  <si>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</si>
  <si>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</si>
  <si>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</si>
  <si>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</si>
  <si>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</si>
  <si>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</si>
  <si>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</si>
  <si>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</si>
  <si>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</si>
  <si>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</si>
  <si>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</si>
  <si>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</si>
  <si>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</si>
  <si>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</si>
  <si>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</si>
  <si>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</si>
  <si>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</si>
  <si>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</si>
  <si>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</si>
  <si>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</si>
  <si>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</si>
  <si>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</si>
  <si>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</si>
  <si>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</si>
  <si>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</si>
  <si>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</si>
  <si>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</si>
  <si>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</si>
  <si>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</si>
  <si>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</si>
  <si>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</si>
  <si>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</si>
  <si>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</si>
  <si>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</si>
  <si>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</si>
  <si>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</si>
  <si>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</si>
  <si>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</si>
  <si>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</si>
  <si>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</si>
  <si>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</si>
  <si>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</si>
  <si>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</si>
  <si>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</si>
  <si>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</si>
  <si>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</si>
  <si>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</si>
  <si>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</si>
  <si>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</si>
  <si>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</si>
  <si>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</si>
  <si>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</si>
  <si>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</si>
  <si>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</si>
  <si>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</si>
  <si>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</si>
  <si>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</si>
  <si>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</si>
  <si>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</si>
  <si>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</si>
  <si>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</si>
  <si>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</si>
  <si>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</si>
  <si>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</si>
  <si>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</si>
  <si>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</si>
  <si>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</si>
  <si>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</si>
  <si>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</si>
  <si>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</si>
  <si>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</si>
  <si>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</si>
  <si>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</si>
  <si>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</si>
  <si>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</si>
  <si>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</si>
  <si>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</si>
  <si>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</si>
  <si>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</si>
  <si>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</si>
  <si>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</si>
  <si>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</si>
  <si>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</si>
  <si>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</si>
  <si>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</si>
  <si>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</si>
  <si>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</si>
  <si>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</si>
  <si>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</si>
  <si>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</si>
  <si>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</si>
  <si>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</si>
  <si>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</si>
  <si>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</si>
  <si>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</si>
  <si>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</si>
  <si>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</si>
  <si>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</si>
  <si>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</si>
  <si>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</si>
  <si>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</si>
  <si>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</si>
  <si>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</si>
  <si>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</si>
  <si>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</si>
  <si>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</si>
  <si>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</si>
  <si>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</si>
  <si>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</si>
  <si>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</si>
  <si>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</si>
  <si>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</si>
  <si>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</si>
  <si>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</si>
  <si>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</si>
  <si>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</si>
  <si>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</si>
  <si>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</si>
  <si>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</si>
  <si>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</si>
  <si>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</si>
  <si>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</si>
  <si>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</si>
  <si>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</si>
  <si>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</si>
  <si>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</si>
  <si>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</si>
  <si>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</si>
  <si>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</si>
  <si>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</si>
  <si>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</si>
  <si>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</si>
  <si>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</si>
  <si>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</si>
  <si>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</si>
  <si>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</si>
  <si>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</si>
  <si>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</si>
  <si>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</si>
  <si>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</si>
  <si>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</si>
  <si>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</si>
  <si>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</si>
  <si>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</si>
  <si>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</si>
  <si>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</si>
  <si>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</si>
  <si>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</si>
  <si>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</si>
  <si>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</si>
  <si>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</si>
  <si>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</si>
  <si>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</si>
  <si>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</si>
  <si>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</si>
  <si>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</si>
  <si>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</si>
  <si>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</si>
  <si>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</si>
  <si>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</si>
  <si>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</si>
  <si>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</si>
  <si>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</si>
  <si>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</si>
  <si>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</si>
  <si>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</si>
  <si>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</si>
  <si>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</si>
  <si>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</si>
  <si>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</si>
  <si>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</si>
  <si>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</si>
  <si>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</si>
  <si>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</si>
  <si>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</si>
  <si>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</si>
  <si>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</si>
  <si>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</si>
  <si>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</si>
  <si>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</si>
  <si>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</si>
  <si>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</si>
  <si>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</si>
  <si>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</si>
  <si>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</si>
  <si>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</si>
  <si>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</si>
  <si>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</si>
  <si>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</si>
  <si>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</si>
  <si>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</si>
  <si>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</si>
  <si>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</si>
  <si>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</si>
  <si>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</si>
  <si>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</si>
  <si>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</si>
  <si>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</si>
  <si>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</si>
  <si>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</si>
  <si>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</si>
  <si>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</si>
  <si>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</si>
  <si>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</si>
  <si>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</si>
  <si>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</si>
  <si>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</si>
  <si>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</si>
  <si>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</si>
  <si>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</si>
  <si>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</si>
  <si>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</si>
  <si>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</si>
  <si>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</si>
  <si>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</si>
  <si>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</si>
  <si>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</si>
  <si>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</si>
  <si>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</si>
  <si>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</si>
  <si>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</si>
  <si>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</si>
  <si>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</si>
  <si>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</si>
  <si>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</si>
  <si>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</si>
  <si>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</si>
  <si>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</si>
  <si>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</si>
  <si>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</si>
  <si>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</si>
  <si>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</si>
  <si>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</si>
  <si>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</si>
  <si>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</si>
  <si>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</si>
  <si>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</si>
  <si>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</si>
  <si>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</si>
  <si>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</si>
  <si>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</si>
  <si>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</si>
  <si>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</si>
  <si>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</si>
  <si>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</si>
  <si>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</si>
  <si>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</si>
  <si>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</si>
  <si>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</si>
  <si>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</si>
  <si>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</si>
  <si>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</si>
  <si>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</si>
  <si>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</si>
  <si>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</si>
  <si>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</si>
  <si>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</si>
  <si>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</si>
  <si>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</si>
  <si>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</si>
  <si>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</si>
  <si>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</si>
  <si>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</si>
  <si>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</si>
  <si>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</si>
  <si>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</si>
  <si>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</si>
  <si>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</si>
  <si>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</si>
  <si>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</si>
  <si>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</si>
  <si>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</si>
  <si>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</si>
  <si>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</si>
  <si>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</si>
  <si>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</si>
  <si>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</si>
  <si>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</si>
  <si>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</si>
  <si>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</si>
  <si>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</si>
  <si>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</si>
  <si>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</si>
  <si>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</si>
  <si>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</si>
  <si>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</si>
  <si>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</si>
  <si>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</si>
  <si>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</si>
  <si>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</si>
  <si>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</si>
  <si>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</si>
  <si>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</si>
  <si>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</si>
  <si>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</si>
  <si>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</si>
  <si>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</si>
  <si>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</si>
  <si>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</si>
  <si>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</si>
  <si>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</si>
  <si>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</si>
  <si>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</si>
  <si>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</si>
  <si>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</si>
  <si>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</si>
  <si>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</si>
  <si>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</si>
  <si>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</si>
  <si>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</si>
  <si>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</si>
  <si>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</si>
  <si>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</si>
  <si>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</si>
  <si>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</si>
  <si>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</si>
  <si>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</si>
  <si>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</si>
  <si>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</si>
  <si>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</si>
  <si>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</si>
  <si>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</si>
  <si>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</si>
  <si>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</si>
  <si>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</si>
  <si>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</si>
  <si>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</si>
  <si>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</si>
  <si>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</si>
  <si>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</si>
  <si>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</si>
  <si>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</si>
  <si>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</si>
  <si>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</si>
  <si>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</si>
  <si>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</si>
  <si>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</si>
  <si>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</si>
  <si>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</si>
  <si>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</si>
  <si>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</si>
  <si>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</si>
  <si>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</si>
  <si>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</si>
  <si>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</si>
  <si>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</si>
  <si>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</si>
  <si>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</si>
  <si>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</si>
  <si>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</si>
  <si>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</si>
  <si>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</si>
  <si>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</si>
  <si>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</si>
  <si>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</si>
  <si>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</si>
  <si>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</si>
  <si>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</si>
  <si>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</si>
  <si>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</si>
  <si>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</si>
  <si>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</si>
  <si>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</si>
  <si>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</si>
  <si>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</si>
  <si>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</si>
  <si>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</si>
  <si>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</si>
  <si>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</si>
  <si>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</si>
  <si>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</si>
  <si>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</si>
  <si>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</si>
  <si>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</si>
  <si>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</si>
  <si>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</si>
  <si>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</si>
  <si>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</si>
  <si>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</si>
  <si>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</si>
  <si>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</si>
  <si>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</si>
  <si>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</si>
  <si>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</si>
  <si>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</si>
  <si>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</si>
  <si>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</si>
  <si>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</si>
  <si>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</si>
  <si>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</si>
  <si>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</si>
  <si>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</si>
  <si>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</si>
  <si>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</si>
  <si>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</si>
  <si>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</si>
  <si>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</si>
  <si>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</si>
  <si>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</si>
  <si>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</si>
  <si>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</si>
  <si>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</si>
  <si>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</si>
  <si>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</si>
  <si>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</si>
  <si>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</si>
  <si>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</si>
  <si>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</si>
  <si>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</si>
  <si>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</si>
  <si>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</si>
  <si>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</si>
  <si>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</si>
  <si>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</si>
  <si>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</si>
  <si>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</si>
  <si>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</si>
  <si>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</si>
  <si>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</si>
  <si>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</si>
  <si>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</si>
  <si>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</si>
  <si>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</si>
  <si>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</si>
  <si>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</si>
  <si>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</si>
  <si>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</si>
  <si>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</si>
  <si>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</si>
  <si>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</si>
  <si>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</si>
  <si>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</si>
  <si>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</si>
  <si>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</si>
  <si>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</si>
  <si>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</si>
  <si>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</si>
  <si>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</si>
  <si>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</si>
  <si>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</si>
  <si>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</si>
  <si>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</si>
  <si>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</si>
  <si>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</si>
  <si>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</si>
  <si>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</si>
  <si>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</si>
  <si>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</si>
  <si>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</si>
  <si>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</si>
  <si>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</si>
  <si>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</si>
  <si>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</si>
  <si>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</si>
  <si>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</si>
  <si>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</si>
  <si>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</si>
  <si>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</si>
  <si>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</si>
  <si>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</si>
  <si>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</si>
  <si>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</si>
  <si>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</si>
  <si>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</si>
  <si>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</si>
  <si>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</si>
  <si>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</si>
  <si>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</si>
  <si>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</si>
  <si>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</si>
  <si>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</si>
  <si>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</si>
  <si>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</si>
  <si>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</si>
  <si>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</si>
  <si>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</si>
  <si>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</si>
  <si>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</si>
  <si>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</si>
  <si>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</si>
  <si>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</si>
  <si>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</si>
  <si>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</si>
  <si>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</si>
  <si>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</si>
  <si>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</si>
  <si>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</si>
  <si>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</si>
  <si>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</si>
  <si>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</si>
  <si>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</si>
  <si>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</si>
  <si>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</si>
  <si>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</si>
  <si>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</si>
  <si>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</si>
  <si>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</si>
  <si>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</si>
  <si>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</si>
  <si>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</si>
  <si>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</si>
  <si>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</si>
  <si>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</si>
  <si>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</si>
  <si>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</si>
  <si>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</si>
  <si>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</si>
  <si>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</si>
  <si>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</si>
  <si>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</si>
  <si>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</si>
  <si>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</si>
  <si>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</si>
  <si>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</si>
  <si>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</si>
  <si>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</si>
  <si>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</si>
  <si>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</si>
  <si>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</si>
  <si>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</si>
  <si>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</si>
  <si>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</si>
  <si>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</si>
  <si>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</si>
  <si>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</si>
  <si>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</si>
  <si>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</si>
  <si>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</si>
  <si>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</si>
  <si>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</si>
  <si>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</si>
  <si>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</si>
  <si>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</si>
  <si>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</si>
  <si>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</si>
  <si>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</si>
  <si>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</si>
  <si>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</si>
  <si>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</si>
  <si>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</si>
  <si>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</si>
  <si>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</si>
  <si>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</si>
  <si>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</si>
  <si>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</si>
  <si>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</si>
  <si>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</si>
  <si>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</si>
  <si>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</si>
  <si>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</si>
  <si>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</si>
  <si>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</si>
  <si>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</si>
  <si>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</si>
  <si>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</si>
  <si>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</si>
  <si>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</si>
  <si>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</si>
  <si>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</si>
  <si>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</si>
  <si>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</si>
  <si>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</si>
  <si>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</si>
  <si>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</si>
  <si>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</si>
  <si>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</si>
  <si>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</si>
  <si>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</si>
  <si>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</si>
  <si>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</si>
  <si>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</si>
  <si>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</si>
  <si>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</si>
  <si>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</si>
  <si>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</si>
  <si>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</si>
  <si>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</si>
  <si>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</si>
  <si>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</si>
  <si>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</si>
  <si>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</si>
  <si>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</si>
  <si>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</si>
  <si>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</si>
  <si>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</si>
  <si>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</si>
  <si>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</si>
  <si>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</si>
  <si>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</si>
  <si>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</si>
  <si>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</si>
  <si>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</si>
  <si>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</si>
  <si>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</si>
  <si>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</si>
  <si>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</si>
  <si>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</si>
  <si>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</si>
  <si>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</si>
  <si>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</si>
  <si>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</si>
  <si>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</si>
  <si>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</si>
  <si>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</si>
  <si>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</si>
  <si>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</si>
  <si>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</si>
  <si>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</si>
  <si>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</si>
  <si>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</si>
  <si>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</si>
  <si>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</si>
  <si>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</si>
  <si>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</si>
  <si>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</si>
  <si>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</si>
  <si>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</si>
  <si>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</si>
  <si>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</si>
  <si>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</si>
  <si>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</si>
  <si>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</si>
  <si>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</si>
  <si>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</si>
  <si>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</si>
  <si>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</si>
  <si>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</si>
  <si>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</si>
  <si>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</si>
  <si>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</si>
  <si>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</si>
  <si>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</si>
  <si>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</si>
  <si>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</si>
  <si>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</si>
  <si>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</si>
  <si>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</si>
  <si>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</si>
  <si>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</si>
  <si>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</si>
  <si>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</si>
  <si>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</si>
  <si>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</si>
  <si>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</si>
  <si>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</si>
  <si>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</si>
  <si>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</si>
  <si>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</si>
  <si>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</si>
  <si>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</si>
  <si>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</si>
  <si>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</si>
  <si>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</si>
  <si>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</si>
  <si>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</si>
  <si>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</si>
  <si>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</si>
  <si>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</si>
  <si>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</si>
  <si>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</si>
  <si>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</si>
  <si>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</si>
  <si>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</si>
  <si>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</si>
  <si>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</si>
  <si>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</si>
  <si>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</si>
  <si>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</si>
  <si>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</si>
  <si>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</si>
  <si>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</si>
  <si>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</si>
  <si>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</si>
  <si>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</si>
  <si>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</si>
  <si>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</si>
  <si>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</si>
  <si>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</si>
  <si>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</si>
  <si>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</si>
  <si>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</si>
  <si>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</si>
  <si>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</si>
  <si>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</si>
  <si>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</si>
  <si>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</si>
  <si>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</si>
  <si>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</si>
  <si>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</si>
  <si>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</si>
  <si>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</si>
  <si>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</si>
  <si>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</si>
  <si>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</si>
  <si>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</si>
  <si>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</si>
  <si>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</si>
  <si>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</si>
  <si>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</si>
  <si>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</si>
  <si>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</si>
  <si>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</si>
  <si>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</si>
  <si>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</si>
  <si>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</si>
  <si>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</si>
  <si>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</si>
  <si>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</si>
  <si>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</si>
  <si>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</si>
  <si>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</si>
  <si>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</si>
  <si>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</si>
  <si>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</si>
  <si>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</si>
  <si>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</si>
  <si>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</si>
  <si>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</si>
  <si>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</si>
  <si>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</si>
  <si>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</si>
  <si>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</si>
  <si>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</si>
  <si>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</si>
  <si>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</si>
  <si>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</si>
  <si>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</si>
  <si>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</si>
  <si>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</si>
  <si>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</si>
  <si>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</si>
  <si>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</si>
  <si>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</si>
  <si>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</si>
  <si>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</si>
  <si>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</si>
  <si>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</si>
  <si>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</si>
  <si>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</si>
  <si>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</si>
  <si>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</si>
  <si>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</si>
  <si>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</si>
  <si>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</si>
  <si>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</si>
  <si>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</si>
  <si>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</si>
  <si>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</si>
  <si>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</si>
  <si>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</si>
  <si>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</si>
  <si>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</si>
  <si>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</si>
  <si>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</si>
  <si>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</si>
  <si>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</si>
  <si>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</si>
  <si>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</si>
  <si>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</si>
  <si>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</si>
  <si>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</si>
  <si>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</si>
  <si>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</si>
  <si>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</si>
  <si>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</si>
  <si>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</si>
  <si>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</si>
  <si>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</si>
  <si>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</si>
  <si>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</si>
  <si>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</si>
  <si>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</si>
  <si>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</si>
  <si>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</si>
  <si>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</si>
  <si>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</si>
  <si>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</si>
  <si>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</si>
  <si>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</si>
  <si>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</si>
  <si>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</si>
  <si>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</si>
  <si>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</si>
  <si>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</si>
  <si>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</si>
  <si>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</si>
  <si>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</si>
  <si>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</si>
  <si>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</si>
  <si>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</si>
  <si>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</si>
  <si>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</si>
  <si>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</si>
  <si>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</si>
  <si>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</si>
  <si>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</si>
  <si>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</si>
  <si>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</si>
  <si>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</si>
  <si>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</si>
  <si>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</si>
  <si>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</si>
  <si>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</si>
  <si>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</si>
  <si>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</si>
  <si>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</si>
  <si>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</si>
  <si>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</si>
  <si>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</si>
  <si>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</si>
  <si>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</si>
  <si>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</si>
  <si>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</si>
  <si>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</si>
  <si>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</si>
  <si>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</si>
  <si>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</si>
  <si>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</si>
  <si>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</si>
  <si>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</si>
  <si>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</si>
  <si>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</si>
  <si>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</si>
  <si>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</si>
  <si>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</si>
  <si>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</si>
  <si>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</si>
  <si>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</si>
  <si>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</si>
  <si>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</si>
  <si>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</si>
  <si>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</si>
  <si>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</si>
  <si>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</si>
  <si>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</si>
  <si>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</si>
  <si>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</si>
  <si>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</si>
  <si>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</si>
  <si>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</si>
  <si>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</si>
  <si>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</si>
  <si>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</si>
  <si>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</si>
  <si>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</si>
  <si>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</si>
  <si>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</si>
  <si>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</si>
  <si>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</si>
  <si>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</si>
  <si>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</si>
  <si>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</si>
  <si>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</si>
  <si>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</si>
  <si>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</si>
  <si>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</si>
  <si>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</si>
  <si>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</si>
  <si>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</si>
  <si>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</si>
  <si>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</si>
  <si>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</si>
  <si>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</si>
  <si>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</si>
  <si>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</si>
  <si>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</si>
  <si>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</si>
  <si>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</si>
  <si>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</si>
  <si>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</si>
  <si>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</si>
  <si>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</si>
  <si>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</si>
  <si>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</si>
  <si>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</si>
  <si>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</si>
  <si>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</si>
  <si>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</si>
  <si>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</si>
  <si>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</si>
  <si>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</si>
  <si>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</si>
  <si>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</si>
  <si>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</si>
  <si>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</si>
  <si>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</si>
  <si>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</si>
  <si>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</si>
  <si>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</si>
  <si>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</si>
  <si>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</si>
  <si>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</si>
  <si>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</si>
  <si>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</si>
  <si>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</si>
  <si>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</si>
  <si>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</si>
  <si>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</si>
  <si>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</si>
  <si>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</si>
  <si>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</si>
  <si>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</si>
  <si>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</si>
  <si>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</si>
  <si>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</si>
  <si>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</si>
  <si>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</si>
  <si>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</si>
  <si>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</si>
  <si>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</si>
  <si>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</si>
  <si>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</si>
  <si>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</si>
  <si>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</si>
  <si>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</si>
  <si>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</si>
  <si>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</si>
  <si>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</si>
  <si>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</si>
  <si>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</si>
  <si>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</si>
  <si>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</si>
  <si>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</si>
  <si>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</si>
  <si>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</si>
  <si>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</si>
  <si>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</si>
  <si>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</si>
  <si>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</si>
  <si>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</si>
  <si>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</si>
  <si>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</si>
  <si>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</si>
  <si>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</si>
  <si>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</si>
  <si>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</si>
  <si>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</si>
  <si>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</si>
  <si>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</si>
  <si>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</si>
  <si>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</si>
  <si>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</si>
  <si>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</si>
  <si>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</si>
  <si>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</si>
  <si>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</si>
  <si>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</si>
  <si>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</si>
  <si>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</si>
  <si>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</si>
  <si>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</si>
  <si>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</si>
  <si>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</si>
  <si>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</si>
  <si>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</si>
  <si>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</si>
  <si>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</si>
  <si>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</si>
  <si>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</si>
  <si>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</si>
  <si>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</si>
  <si>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</si>
  <si>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</si>
  <si>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</si>
  <si>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</si>
  <si>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</si>
  <si>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</si>
  <si>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</si>
  <si>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</si>
  <si>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</si>
  <si>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</si>
  <si>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</si>
  <si>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</si>
  <si>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</si>
  <si>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</si>
  <si>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</si>
  <si>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</si>
  <si>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</si>
  <si>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</si>
  <si>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</si>
  <si>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</si>
  <si>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</si>
  <si>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</si>
  <si>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</si>
  <si>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</si>
  <si>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</si>
  <si>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</si>
  <si>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</si>
  <si>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</si>
  <si>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</si>
  <si>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</si>
  <si>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</si>
  <si>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</si>
  <si>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</si>
  <si>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</si>
  <si>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</si>
  <si>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</si>
  <si>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</si>
  <si>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</si>
  <si>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</si>
  <si>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</si>
  <si>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</si>
  <si>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</si>
  <si>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</si>
  <si>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</si>
  <si>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</si>
  <si>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</si>
  <si>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</si>
  <si>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</si>
  <si>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</si>
  <si>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</si>
  <si>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</si>
  <si>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</si>
  <si>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</si>
  <si>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</si>
  <si>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</si>
  <si>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</si>
  <si>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</si>
  <si>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</si>
  <si>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</si>
  <si>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</si>
  <si>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</si>
  <si>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</si>
  <si>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</si>
  <si>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</si>
  <si>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</si>
  <si>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</si>
  <si>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</si>
  <si>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</si>
  <si>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</si>
  <si>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</si>
  <si>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</si>
  <si>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</si>
  <si>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</si>
  <si>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</si>
  <si>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</si>
  <si>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</si>
  <si>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</si>
  <si>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</si>
  <si>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</si>
  <si>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</si>
  <si>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</si>
  <si>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</si>
  <si>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</si>
  <si>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</si>
  <si>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</si>
  <si>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</si>
  <si>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</si>
  <si>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</si>
  <si>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</si>
  <si>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</si>
  <si>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</si>
  <si>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</si>
  <si>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</si>
  <si>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</si>
  <si>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</si>
  <si>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</si>
  <si>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</si>
  <si>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</si>
  <si>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</si>
  <si>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</si>
  <si>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</si>
  <si>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</si>
  <si>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</si>
  <si>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</si>
  <si>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</si>
  <si>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</si>
  <si>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</si>
  <si>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</si>
  <si>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</si>
  <si>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</si>
  <si>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</si>
  <si>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</si>
  <si>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</si>
  <si>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</si>
  <si>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</si>
  <si>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</si>
  <si>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</si>
  <si>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</si>
  <si>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</si>
  <si>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</si>
  <si>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</si>
  <si>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</si>
  <si>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</si>
  <si>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</si>
  <si>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</si>
  <si>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</si>
  <si>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</si>
  <si>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</si>
  <si>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</si>
  <si>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</si>
  <si>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</si>
  <si>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</si>
  <si>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</si>
  <si>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</si>
  <si>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</si>
  <si>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</si>
  <si>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</si>
  <si>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</si>
  <si>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</si>
  <si>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</si>
  <si>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</si>
  <si>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</si>
  <si>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</si>
  <si>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</si>
  <si>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</si>
  <si>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</si>
  <si>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</si>
  <si>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</si>
  <si>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</si>
  <si>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</si>
  <si>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</si>
  <si>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</si>
  <si>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</si>
  <si>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</si>
  <si>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</si>
  <si>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</si>
  <si>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</si>
  <si>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</si>
  <si>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</si>
  <si>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</si>
  <si>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</si>
  <si>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</si>
  <si>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</si>
  <si>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</si>
  <si>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</si>
  <si>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</si>
  <si>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</si>
  <si>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</si>
  <si>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</si>
  <si>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</si>
  <si>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</si>
  <si>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</si>
  <si>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</si>
  <si>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</si>
  <si>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</si>
  <si>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</si>
  <si>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</si>
  <si>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</si>
  <si>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</si>
  <si>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</si>
  <si>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</si>
  <si>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</si>
  <si>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</si>
  <si>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</si>
  <si>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</si>
  <si>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</si>
  <si>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</si>
  <si>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</si>
  <si>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</si>
  <si>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</si>
  <si>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</si>
  <si>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</si>
  <si>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</si>
  <si>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</si>
  <si>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</si>
  <si>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</si>
  <si>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</si>
  <si>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</si>
  <si>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</si>
  <si>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</si>
  <si>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</si>
  <si>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</si>
  <si>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</si>
  <si>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</si>
  <si>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</si>
  <si>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</si>
  <si>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</si>
  <si>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</si>
  <si>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</si>
  <si>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</si>
  <si>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</si>
  <si>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</si>
  <si>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</si>
  <si>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</si>
  <si>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</si>
  <si>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</si>
  <si>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</si>
  <si>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</si>
  <si>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</si>
  <si>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</si>
  <si>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</si>
  <si>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</si>
  <si>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</si>
  <si>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</si>
  <si>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</si>
  <si>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</si>
  <si>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</si>
  <si>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</si>
  <si>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</si>
  <si>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</si>
  <si>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</si>
  <si>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</si>
  <si>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</si>
  <si>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</si>
  <si>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</si>
  <si>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</si>
  <si>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</si>
  <si>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</si>
  <si>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</si>
  <si>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</si>
  <si>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</si>
  <si>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</si>
  <si>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</si>
  <si>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</si>
  <si>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</si>
  <si>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</si>
  <si>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</si>
  <si>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</si>
  <si>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</si>
  <si>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</si>
  <si>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</si>
  <si>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</si>
  <si>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</si>
  <si>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</si>
  <si>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</si>
  <si>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</si>
  <si>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</si>
  <si>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</si>
  <si>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</si>
  <si>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</si>
  <si>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</si>
  <si>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</si>
  <si>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</si>
  <si>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</si>
  <si>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</si>
  <si>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</si>
  <si>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</si>
  <si>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</si>
  <si>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</si>
  <si>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</si>
  <si>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</si>
  <si>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</si>
  <si>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</si>
  <si>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</si>
  <si>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</si>
  <si>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</si>
  <si>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</si>
  <si>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</si>
  <si>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</si>
  <si>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</si>
  <si>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</si>
  <si>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</si>
  <si>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</si>
  <si>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</si>
  <si>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</si>
  <si>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</si>
  <si>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</si>
  <si>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</si>
  <si>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</si>
  <si>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</si>
  <si>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</si>
  <si>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</si>
  <si>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</si>
  <si>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</si>
  <si>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</si>
  <si>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</si>
  <si>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</si>
  <si>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</si>
  <si>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</si>
  <si>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</si>
  <si>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</si>
  <si>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</si>
  <si>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</si>
  <si>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</si>
  <si>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</si>
  <si>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</si>
  <si>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</si>
  <si>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</si>
  <si>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</si>
  <si>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</si>
  <si>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</si>
  <si>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</si>
  <si>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</si>
  <si>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</si>
  <si>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</si>
  <si>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</si>
  <si>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</si>
  <si>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</si>
  <si>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</si>
  <si>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</si>
  <si>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</si>
  <si>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</si>
  <si>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</si>
  <si>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</si>
  <si>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</si>
  <si>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</si>
  <si>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</si>
  <si>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</si>
  <si>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</si>
  <si>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</si>
  <si>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</si>
  <si>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</si>
  <si>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</si>
  <si>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</si>
  <si>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</si>
  <si>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</si>
  <si>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</si>
  <si>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</si>
  <si>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</si>
  <si>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</si>
  <si>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</si>
  <si>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</si>
  <si>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</si>
  <si>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</si>
  <si>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</si>
  <si>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</si>
  <si>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</si>
  <si>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</si>
  <si>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</si>
  <si>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</si>
  <si>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</si>
  <si>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</si>
  <si>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</si>
  <si>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</si>
  <si>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</si>
  <si>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</si>
  <si>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</si>
  <si>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</si>
  <si>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</si>
  <si>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</si>
  <si>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</si>
  <si>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</si>
  <si>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</si>
  <si>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</si>
  <si>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</si>
  <si>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</si>
  <si>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</si>
  <si>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</si>
  <si>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</si>
  <si>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</si>
  <si>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</si>
  <si>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</si>
  <si>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</si>
  <si>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</si>
  <si>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</si>
  <si>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</si>
  <si>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</si>
  <si>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</si>
  <si>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</si>
  <si>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</si>
  <si>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</si>
  <si>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</si>
  <si>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</si>
  <si>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</si>
  <si>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</si>
  <si>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</si>
  <si>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</si>
  <si>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</si>
  <si>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</si>
  <si>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</si>
  <si>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</si>
  <si>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</si>
  <si>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</si>
  <si>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</si>
  <si>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</si>
  <si>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</si>
  <si>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</si>
  <si>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</si>
  <si>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</si>
  <si>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</si>
  <si>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</si>
  <si>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</si>
  <si>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</si>
  <si>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</si>
  <si>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</si>
  <si>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</si>
  <si>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</si>
  <si>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</si>
  <si>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</si>
  <si>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</si>
  <si>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</si>
  <si>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</si>
  <si>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</si>
  <si>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</si>
  <si>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</si>
  <si>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</si>
  <si>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</si>
  <si>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</si>
  <si>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</si>
  <si>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</si>
  <si>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</si>
  <si>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</si>
  <si>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</si>
  <si>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</si>
  <si>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</si>
  <si>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</si>
  <si>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</si>
  <si>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</si>
  <si>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</si>
  <si>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</si>
  <si>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</si>
  <si>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</si>
  <si>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</si>
  <si>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</si>
  <si>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</si>
  <si>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</si>
  <si>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</si>
  <si>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</si>
  <si>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</si>
  <si>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</si>
  <si>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</si>
  <si>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</si>
  <si>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</si>
  <si>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</si>
  <si>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</si>
  <si>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</si>
  <si>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</si>
  <si>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</si>
  <si>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</si>
  <si>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</si>
  <si>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</si>
  <si>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</si>
  <si>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</si>
  <si>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</si>
  <si>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</si>
  <si>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</si>
  <si>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</si>
  <si>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</si>
  <si>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</si>
  <si>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</si>
  <si>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</si>
  <si>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</si>
  <si>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</si>
  <si>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</si>
  <si>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</si>
  <si>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</si>
  <si>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</si>
  <si>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</si>
  <si>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</si>
  <si>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</si>
  <si>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</si>
  <si>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</si>
  <si>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</si>
  <si>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</si>
  <si>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</si>
  <si>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</si>
  <si>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</si>
  <si>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</si>
  <si>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</si>
  <si>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</si>
  <si>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</si>
  <si>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</si>
  <si>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</si>
  <si>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</si>
  <si>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</si>
  <si>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</si>
  <si>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</si>
  <si>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</si>
  <si>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</si>
  <si>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</si>
  <si>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</si>
  <si>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</si>
  <si>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</si>
  <si>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</si>
  <si>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</si>
  <si>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</si>
  <si>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</si>
  <si>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</si>
  <si>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</si>
  <si>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</si>
  <si>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</si>
  <si>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</si>
  <si>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</si>
  <si>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</si>
  <si>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</si>
  <si>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</si>
  <si>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</si>
  <si>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</si>
  <si>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</si>
  <si>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</si>
  <si>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</si>
  <si>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</si>
  <si>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</si>
  <si>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</si>
  <si>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</si>
  <si>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</si>
  <si>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</si>
  <si>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</si>
  <si>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</si>
  <si>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</si>
  <si>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</si>
  <si>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</si>
  <si>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</si>
  <si>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</si>
  <si>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</si>
  <si>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</si>
  <si>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</si>
  <si>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</si>
  <si>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</si>
  <si>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</si>
  <si>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</si>
  <si>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</si>
  <si>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</si>
  <si>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</si>
  <si>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</si>
  <si>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</si>
  <si>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</si>
  <si>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</si>
  <si>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</si>
  <si>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</si>
  <si>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</si>
  <si>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</si>
  <si>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</si>
  <si>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</si>
  <si>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</si>
  <si>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</si>
  <si>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</si>
  <si>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</si>
  <si>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</si>
  <si>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</si>
  <si>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</si>
  <si>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</si>
  <si>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</si>
  <si>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</si>
  <si>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</si>
  <si>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</si>
  <si>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</si>
  <si>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</si>
  <si>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</si>
  <si>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</si>
  <si>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</si>
  <si>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</si>
  <si>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</si>
  <si>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</si>
  <si>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</si>
  <si>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</si>
  <si>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</si>
  <si>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</si>
  <si>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</si>
  <si>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</si>
  <si>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</si>
  <si>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</si>
  <si>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</si>
  <si>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</si>
  <si>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</si>
  <si>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</si>
  <si>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</si>
  <si>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</si>
  <si>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</si>
  <si>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</si>
  <si>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</si>
  <si>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</si>
  <si>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</si>
  <si>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</si>
  <si>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</si>
  <si>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</si>
  <si>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</si>
  <si>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</si>
  <si>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</si>
  <si>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</si>
  <si>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</si>
  <si>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</si>
  <si>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</si>
  <si>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</si>
  <si>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</si>
  <si>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</si>
  <si>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</si>
  <si>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</si>
  <si>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</si>
  <si>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</si>
  <si>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</si>
  <si>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</si>
  <si>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</si>
  <si>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</si>
  <si>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</si>
  <si>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</si>
  <si>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</si>
  <si>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</si>
  <si>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</si>
  <si>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</si>
  <si>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</si>
  <si>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</si>
  <si>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</si>
  <si>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</si>
  <si>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</si>
  <si>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</si>
  <si>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</si>
  <si>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</si>
  <si>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</si>
  <si>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</si>
  <si>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</si>
  <si>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</si>
  <si>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</si>
  <si>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</si>
  <si>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</si>
  <si>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</si>
  <si>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</si>
  <si>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</si>
  <si>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</si>
  <si>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</si>
  <si>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</si>
  <si>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</si>
  <si>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</si>
  <si>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</si>
  <si>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</si>
  <si>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</si>
  <si>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</si>
  <si>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</si>
  <si>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</si>
  <si>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</si>
  <si>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</si>
  <si>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</si>
  <si>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</si>
  <si>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</si>
  <si>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</si>
  <si>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</si>
  <si>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</si>
  <si>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</si>
  <si>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</si>
  <si>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</si>
  <si>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</si>
  <si>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</si>
  <si>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</si>
  <si>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</si>
  <si>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</si>
  <si>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</si>
  <si>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</si>
  <si>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</si>
  <si>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</si>
  <si>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</si>
  <si>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</si>
  <si>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</si>
  <si>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</si>
  <si>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</si>
  <si>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</si>
  <si>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</si>
  <si>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</si>
  <si>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</si>
  <si>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</si>
  <si>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</si>
  <si>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</si>
  <si>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</si>
  <si>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</si>
  <si>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</si>
  <si>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</si>
  <si>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</si>
  <si>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</si>
  <si>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</si>
  <si>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</si>
  <si>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</si>
  <si>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</si>
  <si>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</si>
  <si>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</si>
  <si>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</si>
  <si>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</si>
  <si>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</si>
  <si>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</si>
  <si>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</si>
  <si>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</si>
  <si>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</si>
  <si>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</si>
  <si>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</si>
  <si>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</si>
  <si>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</si>
  <si>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</si>
  <si>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</si>
  <si>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</si>
  <si>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</si>
  <si>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</si>
  <si>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</si>
  <si>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</si>
  <si>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</si>
  <si>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</si>
  <si>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</si>
  <si>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</si>
  <si>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</si>
  <si>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</si>
  <si>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</si>
  <si>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</si>
  <si>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</si>
  <si>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</si>
  <si>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</si>
  <si>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</si>
  <si>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</si>
  <si>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</si>
  <si>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</si>
  <si>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</si>
  <si>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</si>
  <si>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</si>
  <si>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</si>
  <si>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</si>
  <si>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</si>
  <si>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</si>
  <si>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</si>
  <si>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</si>
  <si>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</si>
  <si>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</si>
  <si>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</si>
  <si>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</si>
  <si>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</si>
  <si>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</si>
  <si>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</si>
  <si>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</si>
  <si>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</si>
  <si>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</si>
  <si>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</si>
  <si>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</si>
  <si>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</si>
  <si>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</si>
  <si>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</si>
  <si>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</si>
  <si>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</si>
  <si>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</si>
  <si>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</si>
  <si>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</si>
  <si>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</si>
  <si>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</si>
  <si>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</si>
  <si>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</si>
  <si>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</si>
  <si>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</si>
  <si>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</si>
  <si>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</si>
  <si>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</si>
  <si>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</si>
  <si>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</si>
  <si>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</si>
  <si>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</si>
  <si>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</si>
  <si>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</si>
  <si>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</si>
  <si>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</si>
  <si>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</si>
  <si>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</si>
  <si>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</si>
  <si>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</si>
  <si>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</si>
  <si>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</si>
  <si>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</si>
  <si>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</si>
  <si>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</si>
  <si>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</si>
  <si>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</si>
  <si>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</si>
  <si>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</si>
  <si>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</si>
  <si>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</si>
  <si>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</si>
  <si>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</si>
  <si>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</si>
  <si>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</si>
  <si>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</si>
  <si>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</si>
  <si>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</si>
  <si>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</si>
  <si>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</si>
  <si>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</si>
  <si>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</si>
  <si>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</si>
  <si>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</si>
  <si>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</si>
  <si>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</si>
  <si>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</si>
  <si>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</si>
  <si>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</si>
  <si>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</si>
  <si>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</si>
  <si>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</si>
  <si>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</si>
  <si>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</si>
  <si>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</si>
  <si>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</si>
  <si>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</si>
  <si>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</si>
  <si>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</si>
  <si>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</si>
  <si>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</si>
  <si>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</si>
  <si>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</si>
  <si>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</si>
  <si>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</si>
  <si>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</si>
  <si>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</si>
  <si>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</si>
  <si>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</si>
  <si>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</si>
  <si>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</si>
  <si>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</si>
  <si>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</si>
  <si>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</si>
  <si>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</si>
  <si>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</si>
  <si>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</si>
  <si>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</si>
  <si>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</si>
  <si>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</si>
  <si>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</si>
  <si>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</si>
  <si>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</si>
  <si>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</si>
  <si>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</si>
  <si>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</si>
  <si>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</si>
  <si>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</si>
  <si>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</si>
  <si>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</si>
  <si>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</si>
  <si>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</si>
  <si>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</si>
  <si>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</si>
  <si>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</si>
  <si>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</si>
  <si>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</si>
  <si>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</si>
  <si>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</si>
  <si>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</si>
  <si>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</si>
  <si>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</si>
  <si>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</si>
  <si>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</si>
  <si>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</si>
  <si>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</si>
  <si>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</si>
  <si>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</si>
  <si>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</si>
  <si>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</si>
  <si>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</si>
  <si>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</si>
  <si>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</si>
  <si>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</si>
  <si>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</si>
  <si>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</si>
  <si>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</si>
  <si>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</si>
  <si>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</si>
  <si>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</si>
  <si>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</si>
  <si>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</si>
  <si>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</si>
  <si>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</si>
  <si>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</si>
  <si>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</si>
  <si>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</si>
  <si>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</si>
  <si>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</si>
  <si>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</si>
  <si>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</si>
  <si>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</si>
  <si>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</si>
  <si>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</si>
  <si>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</si>
  <si>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</si>
  <si>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</si>
  <si>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</si>
  <si>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</si>
  <si>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</si>
  <si>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</si>
  <si>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</si>
  <si>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</si>
  <si>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</si>
  <si>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</si>
  <si>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</si>
  <si>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</si>
  <si>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</si>
  <si>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</si>
  <si>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</si>
  <si>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</si>
  <si>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</si>
  <si>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</si>
  <si>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</si>
  <si>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</si>
  <si>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</si>
  <si>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</si>
  <si>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</si>
  <si>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</si>
  <si>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</si>
  <si>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</si>
  <si>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</si>
  <si>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</si>
  <si>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</si>
  <si>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</si>
  <si>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</si>
  <si>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</si>
  <si>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</si>
  <si>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</si>
  <si>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</si>
  <si>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</si>
  <si>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</si>
  <si>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</si>
  <si>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</si>
  <si>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</si>
  <si>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</si>
  <si>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</si>
  <si>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</si>
  <si>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</si>
  <si>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</si>
  <si>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</si>
  <si>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</si>
  <si>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</si>
  <si>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</si>
  <si>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</si>
  <si>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</si>
  <si>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</si>
  <si>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</si>
  <si>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</si>
  <si>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</si>
  <si>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</si>
  <si>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</si>
  <si>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</si>
  <si>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</si>
  <si>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</si>
  <si>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</si>
  <si>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</si>
  <si>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</si>
  <si>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</si>
  <si>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</si>
  <si>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</si>
  <si>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</si>
  <si>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</si>
  <si>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</si>
  <si>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</si>
  <si>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</si>
  <si>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</si>
  <si>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</si>
  <si>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</si>
  <si>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</si>
  <si>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</si>
  <si>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</si>
  <si>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</si>
  <si>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</si>
  <si>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</si>
  <si>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</si>
  <si>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</si>
  <si>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</si>
  <si>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</si>
  <si>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</si>
  <si>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</si>
  <si>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</si>
  <si>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</si>
  <si>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</si>
  <si>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</si>
  <si>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</si>
  <si>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</si>
  <si>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</si>
  <si>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</si>
  <si>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</si>
  <si>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</si>
  <si>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</si>
  <si>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</si>
  <si>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</si>
  <si>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</si>
  <si>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</si>
  <si>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</si>
  <si>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</si>
  <si>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</si>
  <si>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</si>
  <si>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</si>
  <si>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</si>
  <si>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</si>
  <si>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</si>
  <si>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</si>
  <si>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</si>
  <si>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</si>
  <si>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</si>
  <si>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</si>
  <si>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</si>
  <si>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</si>
  <si>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</si>
  <si>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</si>
  <si>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</si>
  <si>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</si>
  <si>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</si>
  <si>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</si>
  <si>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</si>
  <si>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</si>
  <si>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</si>
  <si>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</si>
  <si>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</si>
  <si>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</si>
  <si>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</si>
  <si>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</si>
  <si>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</si>
  <si>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</si>
  <si>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</si>
  <si>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</si>
  <si>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</si>
  <si>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</si>
  <si>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</si>
  <si>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</si>
  <si>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</si>
  <si>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</si>
  <si>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</si>
  <si>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</si>
  <si>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</si>
  <si>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</si>
  <si>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</si>
  <si>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</si>
  <si>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</si>
  <si>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</si>
  <si>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</si>
  <si>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</si>
  <si>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</si>
  <si>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</si>
  <si>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</si>
  <si>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</si>
  <si>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</si>
  <si>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</si>
  <si>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</si>
  <si>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</si>
  <si>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</si>
  <si>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</si>
  <si>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</si>
  <si>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</si>
  <si>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</si>
  <si>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</si>
  <si>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</si>
  <si>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</si>
  <si>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</si>
  <si>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</si>
  <si>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</si>
  <si>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</si>
  <si>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</si>
  <si>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</si>
  <si>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</si>
  <si>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</si>
  <si>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</si>
  <si>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</si>
  <si>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</si>
  <si>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</si>
  <si>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</si>
  <si>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</si>
  <si>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</si>
  <si>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</si>
  <si>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</si>
  <si>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</si>
  <si>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</si>
  <si>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</si>
  <si>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</si>
  <si>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</si>
  <si>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</si>
  <si>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</si>
  <si>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</si>
  <si>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</si>
  <si>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</si>
  <si>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</si>
  <si>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</si>
  <si>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</si>
  <si>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</si>
  <si>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</si>
  <si>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</si>
  <si>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</si>
  <si>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</si>
  <si>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</si>
  <si>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</si>
  <si>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</si>
  <si>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</si>
  <si>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</si>
  <si>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</si>
  <si>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</si>
  <si>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</si>
  <si>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</si>
  <si>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</si>
  <si>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</si>
  <si>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</si>
  <si>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</si>
  <si>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</si>
  <si>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</si>
  <si>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</si>
  <si>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</si>
  <si>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</si>
  <si>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</si>
  <si>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</si>
  <si>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</si>
  <si>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</si>
  <si>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</si>
  <si>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</si>
  <si>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</si>
  <si>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</si>
  <si>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</si>
  <si>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</si>
  <si>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</si>
  <si>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</si>
  <si>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</si>
  <si>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</si>
  <si>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</si>
  <si>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</si>
  <si>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</si>
  <si>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</si>
  <si>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</si>
  <si>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</si>
  <si>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</si>
  <si>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</si>
  <si>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</si>
  <si>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</si>
  <si>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</si>
  <si>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</si>
  <si>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</si>
  <si>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</si>
  <si>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</si>
  <si>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</si>
  <si>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</si>
  <si>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</si>
  <si>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</si>
  <si>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</si>
  <si>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</si>
  <si>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</si>
  <si>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</si>
  <si>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</si>
  <si>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</si>
  <si>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</si>
  <si>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</si>
  <si>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</si>
  <si>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</si>
  <si>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</si>
  <si>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</si>
  <si>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</si>
  <si>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</si>
  <si>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</si>
  <si>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</si>
  <si>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</si>
  <si>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</si>
  <si>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</si>
  <si>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</si>
  <si>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</si>
  <si>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</si>
  <si>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</si>
  <si>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</si>
  <si>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</si>
  <si>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</si>
  <si>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</si>
  <si>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</si>
  <si>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</si>
  <si>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</si>
  <si>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</si>
  <si>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</si>
  <si>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</si>
  <si>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</si>
  <si>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</si>
  <si>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</si>
  <si>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</si>
  <si>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</si>
  <si>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</si>
  <si>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</si>
  <si>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</si>
  <si>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</si>
  <si>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</si>
  <si>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</si>
  <si>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</si>
  <si>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</si>
  <si>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</si>
  <si>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</si>
  <si>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</si>
  <si>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</si>
  <si>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</si>
  <si>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</si>
  <si>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</si>
  <si>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</si>
  <si>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</si>
  <si>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</si>
  <si>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</si>
  <si>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</si>
  <si>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</si>
  <si>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</si>
  <si>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</si>
  <si>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</si>
  <si>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</si>
  <si>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</si>
  <si>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</si>
  <si>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</si>
  <si>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</si>
  <si>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</si>
  <si>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</si>
  <si>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</si>
  <si>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</si>
  <si>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</si>
  <si>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</si>
  <si>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</si>
  <si>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</si>
  <si>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</si>
  <si>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</si>
  <si>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</si>
  <si>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</si>
  <si>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</si>
  <si>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</si>
  <si>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</si>
  <si>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</si>
  <si>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</si>
  <si>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</si>
  <si>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</si>
  <si>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</si>
  <si>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</si>
  <si>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</si>
  <si>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</si>
  <si>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</si>
  <si>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</si>
  <si>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</si>
  <si>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</si>
  <si>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</si>
  <si>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</si>
  <si>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</si>
  <si>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</si>
  <si>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</si>
  <si>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</si>
  <si>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</si>
  <si>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</si>
  <si>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</si>
  <si>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</si>
  <si>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</si>
  <si>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</si>
  <si>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</si>
  <si>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</si>
  <si>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</si>
  <si>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</si>
  <si>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</si>
  <si>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</si>
  <si>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</si>
  <si>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</si>
  <si>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</si>
  <si>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</si>
  <si>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</si>
  <si>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</si>
  <si>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</si>
  <si>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</si>
  <si>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</si>
  <si>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</si>
  <si>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</si>
  <si>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</si>
  <si>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</si>
  <si>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</si>
  <si>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</si>
  <si>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</si>
  <si>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</si>
  <si>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</si>
  <si>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</si>
  <si>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</si>
  <si>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</si>
  <si>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</si>
  <si>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</si>
  <si>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</si>
  <si>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</si>
  <si>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</si>
  <si>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</si>
  <si>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</si>
  <si>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</si>
  <si>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</si>
  <si>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</si>
  <si>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</si>
  <si>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</si>
  <si>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</si>
  <si>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</si>
  <si>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</si>
  <si>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</si>
  <si>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</si>
  <si>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</si>
  <si>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</si>
  <si>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</si>
  <si>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</si>
  <si>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</si>
  <si>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</si>
  <si>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</si>
  <si>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</si>
  <si>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</si>
  <si>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</si>
  <si>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</si>
  <si>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</si>
  <si>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</si>
  <si>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</si>
  <si>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</si>
  <si>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</si>
  <si>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</si>
  <si>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</si>
  <si>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</si>
  <si>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</si>
  <si>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</si>
  <si>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</si>
  <si>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</si>
  <si>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</si>
  <si>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</si>
  <si>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</si>
  <si>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</si>
  <si>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</si>
  <si>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</si>
  <si>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</si>
  <si>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</si>
  <si>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</si>
  <si>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</si>
  <si>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</si>
  <si>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</si>
  <si>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</si>
  <si>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</si>
  <si>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</si>
  <si>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</si>
  <si>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</si>
  <si>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</si>
  <si>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</si>
  <si>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</si>
  <si>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</si>
  <si>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</si>
  <si>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</si>
  <si>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</si>
  <si>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</si>
  <si>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</si>
  <si>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</si>
  <si>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</si>
  <si>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</si>
  <si>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</si>
  <si>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</si>
  <si>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</si>
  <si>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</si>
  <si>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</si>
  <si>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</si>
  <si>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</si>
  <si>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</si>
  <si>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</si>
  <si>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</si>
  <si>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</si>
  <si>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</si>
  <si>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</si>
  <si>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</si>
  <si>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</si>
  <si>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</si>
  <si>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</si>
  <si>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</si>
  <si>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</si>
  <si>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</si>
  <si>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</si>
  <si>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</si>
  <si>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</si>
  <si>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</si>
  <si>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</si>
  <si>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</si>
  <si>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</si>
  <si>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</si>
  <si>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</si>
  <si>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</si>
  <si>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</si>
  <si>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</si>
  <si>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</si>
  <si>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</si>
  <si>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</si>
  <si>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</si>
  <si>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</si>
  <si>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</si>
  <si>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</si>
  <si>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</si>
  <si>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</si>
  <si>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</si>
  <si>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</si>
  <si>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</si>
  <si>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</si>
  <si>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</si>
  <si>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</si>
  <si>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</si>
  <si>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</si>
  <si>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</si>
  <si>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</si>
  <si>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</si>
  <si>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</si>
  <si>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</si>
  <si>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</si>
  <si>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</si>
  <si>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</si>
  <si>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</si>
  <si>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</si>
  <si>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</si>
  <si>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</si>
  <si>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</si>
  <si>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</si>
  <si>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</si>
  <si>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</si>
  <si>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</si>
  <si>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</si>
  <si>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</si>
  <si>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</si>
  <si>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</si>
  <si>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</si>
  <si>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</si>
  <si>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</si>
  <si>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</si>
  <si>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</si>
  <si>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</si>
  <si>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</si>
  <si>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</si>
  <si>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</si>
  <si>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</si>
  <si>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</si>
  <si>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</si>
  <si>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</si>
  <si>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</si>
  <si>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</si>
  <si>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</si>
  <si>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</si>
  <si>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</si>
  <si>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</si>
  <si>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</si>
  <si>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</si>
  <si>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</si>
  <si>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</si>
  <si>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</si>
  <si>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</si>
  <si>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</si>
  <si>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</si>
  <si>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</si>
  <si>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</si>
  <si>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</si>
  <si>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</si>
  <si>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</si>
  <si>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</si>
  <si>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</si>
  <si>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</si>
  <si>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</si>
  <si>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</si>
  <si>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</si>
  <si>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</si>
  <si>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</si>
  <si>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</si>
  <si>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</si>
  <si>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</si>
  <si>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</si>
  <si>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</si>
  <si>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</si>
  <si>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</si>
  <si>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</si>
  <si>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</si>
  <si>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</si>
  <si>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</si>
  <si>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</si>
  <si>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</si>
  <si>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</si>
  <si>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</si>
  <si>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</si>
  <si>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</si>
  <si>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</si>
  <si>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</si>
  <si>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</si>
  <si>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</si>
  <si>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</si>
  <si>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</si>
  <si>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</si>
  <si>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</si>
  <si>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</si>
  <si>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</si>
  <si>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</si>
  <si>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</si>
  <si>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</si>
  <si>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</si>
  <si>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</si>
  <si>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</si>
  <si>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</si>
  <si>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</si>
  <si>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</si>
  <si>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</si>
  <si>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</si>
  <si>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</si>
  <si>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</si>
  <si>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</si>
  <si>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</si>
  <si>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</si>
  <si>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</si>
  <si>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</si>
  <si>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</si>
  <si>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</si>
  <si>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</si>
  <si>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</si>
  <si>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</si>
  <si>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</si>
  <si>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</si>
  <si>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</si>
  <si>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</si>
  <si>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</si>
  <si>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</si>
  <si>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</si>
  <si>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</si>
  <si>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</si>
  <si>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</si>
  <si>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</si>
  <si>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</si>
  <si>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</si>
  <si>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</si>
  <si>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</si>
  <si>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</si>
  <si>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</si>
  <si>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</si>
  <si>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</si>
  <si>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</si>
  <si>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</si>
  <si>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</si>
  <si>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</si>
  <si>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</si>
  <si>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</si>
  <si>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</si>
  <si>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</si>
  <si>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</si>
  <si>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</si>
  <si>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</si>
  <si>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</si>
  <si>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</si>
  <si>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</si>
  <si>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</si>
  <si>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</si>
  <si>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</si>
  <si>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</si>
  <si>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</si>
  <si>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</si>
  <si>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</si>
  <si>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</si>
  <si>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</si>
  <si>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</si>
  <si>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</si>
  <si>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</si>
  <si>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</si>
  <si>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</si>
  <si>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</si>
  <si>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</si>
  <si>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</si>
  <si>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</si>
  <si>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</si>
  <si>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</si>
  <si>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</si>
  <si>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</si>
  <si>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</si>
  <si>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</si>
  <si>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</si>
  <si>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</si>
  <si>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</si>
  <si>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</si>
  <si>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</si>
  <si>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</si>
  <si>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</si>
  <si>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</si>
  <si>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</si>
  <si>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</si>
  <si>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</si>
  <si>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</si>
  <si>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</si>
  <si>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</si>
  <si>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</si>
  <si>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</si>
  <si>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</si>
  <si>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</si>
  <si>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</si>
  <si>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</si>
  <si>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</si>
  <si>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</si>
  <si>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</si>
  <si>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</si>
  <si>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</si>
  <si>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</si>
  <si>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</si>
  <si>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</si>
  <si>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</si>
  <si>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</si>
  <si>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</si>
  <si>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</si>
  <si>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</si>
  <si>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</si>
  <si>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</si>
  <si>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</si>
  <si>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</si>
  <si>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</si>
  <si>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</si>
  <si>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</si>
  <si>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</si>
  <si>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</si>
  <si>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</si>
  <si>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</si>
  <si>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</si>
  <si>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</si>
  <si>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</si>
  <si>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</si>
  <si>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</si>
  <si>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</si>
  <si>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</si>
  <si>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</si>
  <si>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</si>
  <si>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</si>
  <si>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</si>
  <si>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</si>
  <si>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</si>
  <si>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</si>
  <si>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</si>
  <si>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</si>
  <si>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</si>
  <si>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</si>
  <si>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</si>
  <si>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</si>
  <si>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</si>
  <si>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</si>
  <si>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</si>
  <si>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</si>
  <si>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</si>
  <si>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</si>
  <si>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</si>
  <si>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</si>
  <si>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</si>
  <si>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</si>
  <si>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</si>
  <si>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</si>
  <si>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</si>
  <si>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</si>
  <si>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</si>
  <si>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</si>
  <si>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</si>
  <si>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</si>
  <si>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</si>
  <si>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</si>
  <si>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</si>
  <si>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</si>
  <si>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</si>
  <si>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</si>
  <si>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</si>
  <si>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</si>
  <si>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</si>
  <si>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</si>
  <si>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</si>
  <si>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</si>
  <si>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</si>
  <si>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</si>
  <si>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</si>
  <si>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</si>
  <si>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</si>
  <si>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</si>
  <si>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</si>
  <si>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</si>
  <si>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</si>
  <si>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</si>
  <si>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</si>
  <si>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</si>
  <si>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</si>
  <si>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</si>
  <si>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</si>
  <si>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</si>
  <si>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</si>
  <si>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</si>
  <si>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</si>
  <si>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</si>
  <si>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</si>
  <si>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</si>
  <si>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</si>
  <si>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</si>
  <si>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</si>
  <si>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</si>
  <si>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</si>
  <si>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</si>
  <si>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</si>
  <si>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</si>
  <si>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</si>
  <si>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</si>
  <si>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</si>
  <si>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</si>
  <si>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</si>
  <si>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</si>
  <si>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</si>
  <si>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</si>
  <si>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</si>
  <si>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</si>
  <si>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</si>
  <si>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</si>
  <si>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</si>
  <si>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</si>
  <si>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</si>
  <si>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</si>
  <si>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</si>
  <si>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</si>
  <si>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</si>
  <si>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</si>
  <si>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</si>
  <si>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</si>
  <si>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</si>
  <si>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</si>
  <si>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</si>
  <si>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</si>
  <si>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</si>
  <si>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</si>
  <si>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</si>
  <si>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</si>
  <si>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</si>
  <si>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</si>
  <si>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</si>
  <si>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</si>
  <si>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</si>
  <si>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</si>
  <si>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</si>
  <si>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</si>
  <si>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</si>
  <si>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</si>
  <si>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</si>
  <si>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</si>
  <si>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</si>
  <si>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</si>
  <si>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</si>
  <si>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</si>
  <si>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</si>
  <si>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</si>
  <si>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</si>
  <si>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</si>
  <si>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</si>
  <si>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</si>
  <si>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</si>
  <si>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</si>
  <si>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</si>
  <si>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</si>
  <si>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</si>
  <si>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</si>
  <si>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</si>
  <si>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</si>
  <si>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</si>
  <si>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</si>
  <si>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</si>
  <si>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</si>
  <si>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</si>
  <si>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</si>
  <si>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</si>
  <si>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</si>
  <si>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</si>
  <si>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</si>
  <si>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</si>
  <si>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</si>
  <si>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</si>
  <si>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</si>
  <si>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</si>
  <si>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</si>
  <si>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</si>
  <si>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</si>
  <si>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</si>
  <si>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</si>
  <si>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</si>
  <si>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</si>
  <si>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</si>
  <si>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</si>
  <si>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</si>
  <si>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</si>
  <si>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</si>
  <si>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</si>
  <si>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</si>
  <si>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</si>
  <si>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</si>
  <si>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</si>
  <si>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</si>
  <si>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</si>
  <si>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</si>
  <si>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</si>
  <si>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</si>
  <si>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</si>
  <si>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</si>
  <si>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</si>
  <si>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</si>
  <si>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</si>
  <si>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</si>
  <si>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</si>
  <si>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</si>
  <si>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</si>
  <si>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</si>
  <si>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</si>
  <si>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</si>
  <si>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</si>
  <si>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</si>
  <si>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</si>
  <si>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</si>
  <si>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</si>
  <si>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</si>
  <si>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</si>
  <si>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</si>
  <si>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</si>
  <si>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</si>
  <si>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</si>
  <si>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</si>
  <si>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</si>
  <si>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</si>
  <si>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</si>
  <si>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</si>
  <si>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</si>
  <si>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</si>
  <si>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</si>
  <si>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</si>
  <si>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</si>
  <si>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</si>
  <si>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</si>
  <si>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</si>
  <si>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</si>
  <si>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</si>
  <si>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</si>
  <si>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</si>
  <si>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</si>
  <si>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</si>
  <si>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</si>
  <si>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</si>
  <si>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</si>
  <si>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</si>
  <si>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</si>
  <si>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</si>
  <si>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</si>
  <si>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</si>
  <si>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</si>
  <si>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</si>
  <si>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</si>
  <si>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</si>
  <si>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</si>
  <si>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</si>
  <si>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</si>
  <si>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</si>
  <si>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</si>
  <si>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</si>
  <si>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</si>
  <si>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</si>
  <si>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</si>
  <si>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</si>
  <si>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</si>
  <si>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</si>
  <si>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</si>
  <si>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</si>
  <si>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</si>
  <si>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</si>
  <si>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</si>
  <si>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</si>
  <si>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</si>
  <si>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</si>
  <si>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</si>
  <si>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</si>
  <si>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</si>
  <si>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</si>
  <si>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</si>
  <si>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</si>
  <si>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</si>
  <si>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</si>
  <si>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</si>
  <si>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</si>
  <si>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</si>
  <si>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</si>
  <si>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</si>
  <si>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</si>
  <si>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</si>
  <si>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</si>
  <si>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</si>
  <si>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</si>
  <si>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</si>
  <si>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</si>
  <si>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</si>
  <si>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</si>
  <si>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</si>
  <si>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</si>
  <si>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</si>
  <si>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</si>
  <si>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</si>
  <si>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</si>
  <si>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</si>
  <si>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</si>
  <si>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</si>
  <si>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</si>
  <si>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</si>
  <si>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</si>
  <si>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</si>
  <si>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</si>
  <si>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</si>
  <si>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</si>
  <si>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</si>
  <si>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</si>
  <si>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</si>
  <si>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</si>
  <si>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</si>
  <si>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</si>
  <si>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</si>
  <si>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</si>
  <si>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</si>
  <si>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</si>
  <si>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</si>
  <si>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</si>
  <si>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</si>
  <si>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</si>
  <si>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</si>
  <si>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</si>
  <si>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</si>
  <si>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</si>
  <si>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</si>
  <si>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</si>
  <si>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</si>
  <si>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</si>
  <si>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</si>
  <si>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</si>
  <si>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</si>
  <si>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</si>
  <si>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</si>
  <si>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</si>
  <si>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</si>
  <si>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</si>
  <si>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</si>
  <si>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</si>
  <si>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</si>
  <si>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</si>
  <si>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</si>
  <si>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</si>
  <si>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</si>
  <si>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</si>
  <si>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</si>
  <si>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</si>
  <si>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</si>
  <si>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</si>
  <si>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</si>
  <si>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</si>
  <si>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</si>
  <si>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</si>
  <si>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</si>
  <si>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</si>
  <si>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</si>
  <si>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</si>
  <si>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</si>
  <si>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</si>
  <si>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</si>
  <si>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</si>
  <si>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</si>
  <si>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</si>
  <si>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</si>
  <si>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</si>
  <si>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</si>
  <si>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</si>
  <si>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</si>
  <si>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</si>
  <si>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</si>
  <si>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</si>
  <si>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</si>
  <si>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</si>
  <si>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</si>
  <si>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</si>
  <si>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</si>
  <si>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</si>
  <si>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</si>
  <si>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</si>
  <si>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</si>
  <si>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</si>
  <si>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</si>
  <si>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</si>
  <si>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</si>
  <si>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</si>
  <si>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</si>
  <si>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</si>
  <si>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</si>
  <si>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</si>
  <si>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</si>
  <si>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</si>
  <si>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</si>
  <si>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</si>
  <si>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</si>
  <si>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</si>
  <si>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</si>
  <si>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</si>
  <si>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</si>
  <si>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</si>
  <si>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</si>
  <si>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</si>
  <si>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</si>
  <si>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</si>
  <si>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</si>
  <si>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</si>
  <si>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</si>
  <si>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</si>
  <si>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</si>
  <si>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</si>
  <si>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</si>
  <si>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</si>
  <si>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</si>
  <si>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</si>
  <si>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</si>
  <si>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</si>
  <si>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</si>
  <si>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</si>
  <si>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</si>
  <si>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</si>
  <si>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</si>
  <si>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</si>
  <si>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</si>
  <si>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</si>
  <si>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</si>
  <si>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</si>
  <si>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</si>
  <si>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</si>
  <si>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</si>
  <si>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</si>
  <si>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</si>
  <si>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</si>
  <si>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</si>
  <si>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</si>
  <si>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</si>
  <si>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</si>
  <si>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</si>
  <si>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</si>
  <si>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</si>
  <si>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</si>
  <si>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</si>
  <si>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</si>
  <si>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</si>
  <si>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</si>
  <si>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</si>
  <si>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</si>
  <si>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</si>
  <si>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</si>
  <si>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</si>
  <si>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</si>
  <si>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</si>
  <si>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</si>
  <si>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</si>
  <si>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</si>
  <si>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</si>
  <si>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</si>
  <si>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</si>
  <si>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</si>
  <si>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</si>
  <si>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</si>
  <si>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</si>
  <si>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</si>
  <si>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</si>
  <si>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</si>
  <si>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</si>
  <si>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</si>
  <si>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</si>
  <si>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</si>
  <si>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</si>
  <si>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</si>
  <si>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</si>
  <si>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</si>
  <si>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</si>
  <si>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</si>
  <si>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</si>
  <si>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</si>
  <si>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</si>
  <si>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</si>
  <si>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</si>
  <si>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</si>
  <si>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</si>
  <si>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</si>
  <si>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</si>
  <si>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</si>
  <si>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</si>
  <si>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</si>
  <si>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</si>
  <si>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</si>
  <si>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</si>
  <si>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</si>
  <si>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</si>
  <si>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</si>
  <si>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</si>
  <si>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</si>
  <si>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</si>
  <si>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</si>
  <si>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</si>
  <si>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</si>
  <si>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</si>
  <si>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</si>
  <si>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</si>
  <si>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</si>
  <si>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</si>
  <si>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</si>
  <si>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</si>
  <si>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</si>
  <si>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</si>
  <si>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</si>
  <si>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</si>
  <si>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</si>
  <si>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</si>
  <si>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</si>
  <si>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</si>
  <si>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</si>
  <si>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</si>
  <si>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</si>
  <si>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</si>
  <si>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</si>
  <si>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</si>
  <si>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</si>
  <si>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</si>
  <si>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</si>
  <si>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</si>
  <si>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</si>
  <si>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</si>
  <si>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</si>
  <si>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</si>
  <si>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</si>
  <si>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</si>
  <si>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</si>
  <si>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</si>
  <si>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</si>
  <si>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</si>
  <si>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</si>
  <si>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</si>
  <si>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</si>
  <si>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</si>
  <si>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</si>
  <si>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</si>
  <si>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</si>
  <si>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</si>
  <si>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</si>
  <si>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</si>
  <si>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</si>
  <si>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</si>
  <si>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</si>
  <si>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</si>
  <si>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</si>
  <si>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</si>
  <si>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</si>
  <si>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</si>
  <si>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</si>
  <si>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</si>
  <si>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</si>
  <si>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</si>
  <si>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</si>
  <si>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</si>
  <si>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</si>
  <si>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</si>
  <si>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</si>
  <si>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</si>
  <si>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</si>
  <si>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</si>
  <si>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</si>
  <si>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</si>
  <si>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</si>
  <si>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</si>
  <si>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</si>
  <si>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</si>
  <si>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</si>
  <si>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</si>
  <si>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</si>
  <si>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</si>
  <si>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</si>
  <si>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</si>
  <si>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</si>
  <si>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</si>
  <si>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</si>
  <si>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</si>
  <si>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</si>
  <si>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</si>
  <si>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</si>
  <si>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</si>
  <si>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</si>
  <si>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</si>
  <si>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</si>
  <si>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</si>
  <si>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</si>
  <si>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</si>
  <si>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</si>
  <si>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</si>
  <si>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</si>
  <si>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</si>
  <si>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</si>
  <si>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</si>
  <si>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</si>
  <si>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</si>
  <si>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</si>
  <si>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</si>
  <si>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</si>
  <si>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</si>
  <si>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</si>
  <si>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</si>
  <si>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</si>
  <si>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</si>
  <si>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</si>
  <si>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</si>
  <si>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</si>
  <si>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</si>
  <si>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</si>
  <si>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</si>
  <si>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</si>
  <si>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</si>
  <si>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</si>
  <si>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</si>
  <si>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</si>
  <si>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</si>
  <si>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</si>
  <si>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</si>
  <si>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</si>
  <si>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</si>
  <si>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</si>
  <si>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</si>
  <si>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</si>
  <si>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</si>
  <si>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</si>
  <si>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</si>
  <si>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</si>
  <si>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</si>
  <si>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</si>
  <si>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</si>
  <si>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</si>
  <si>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</si>
  <si>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</si>
  <si>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</si>
  <si>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</si>
  <si>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</si>
  <si>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</si>
  <si>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</si>
  <si>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</si>
  <si>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</si>
  <si>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</si>
  <si>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</si>
  <si>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</si>
  <si>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</si>
  <si>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</si>
  <si>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</si>
  <si>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</si>
  <si>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</si>
  <si>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</si>
  <si>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</si>
  <si>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</si>
  <si>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</si>
  <si>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</si>
  <si>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</si>
  <si>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</si>
  <si>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</si>
  <si>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</si>
  <si>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</si>
  <si>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</si>
  <si>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</si>
  <si>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</si>
  <si>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</si>
  <si>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</si>
  <si>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</si>
  <si>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</si>
  <si>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</si>
  <si>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</si>
  <si>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</si>
  <si>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</si>
  <si>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</si>
  <si>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</si>
  <si>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</si>
  <si>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</si>
  <si>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</si>
  <si>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</si>
  <si>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</si>
  <si>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</si>
  <si>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</si>
  <si>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</si>
  <si>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</si>
  <si>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</si>
  <si>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</si>
  <si>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</si>
  <si>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</si>
  <si>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</si>
  <si>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</si>
  <si>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</si>
  <si>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</si>
  <si>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</si>
  <si>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</si>
  <si>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</si>
  <si>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</si>
  <si>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</si>
  <si>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</si>
  <si>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</si>
  <si>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</si>
  <si>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</si>
  <si>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</si>
  <si>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</si>
  <si>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</si>
  <si>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</si>
  <si>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</si>
  <si>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</si>
  <si>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</si>
  <si>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</si>
  <si>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</si>
  <si>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</si>
  <si>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</si>
  <si>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</si>
  <si>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</si>
  <si>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</si>
  <si>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</si>
  <si>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</si>
  <si>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</si>
  <si>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</si>
  <si>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</si>
  <si>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</si>
  <si>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</si>
  <si>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</si>
  <si>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</si>
  <si>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</si>
  <si>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</si>
  <si>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</si>
  <si>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</si>
  <si>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</si>
  <si>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</si>
  <si>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</si>
  <si>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</si>
  <si>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</si>
  <si>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</si>
  <si>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</si>
  <si>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</si>
  <si>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</si>
  <si>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</si>
  <si>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</si>
  <si>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</si>
  <si>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</si>
  <si>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</si>
  <si>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</si>
  <si>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</si>
  <si>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</si>
  <si>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</si>
  <si>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</si>
  <si>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</si>
  <si>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</si>
  <si>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</si>
  <si>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</si>
  <si>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</si>
  <si>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</si>
  <si>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</si>
  <si>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</si>
  <si>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</si>
  <si>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</si>
  <si>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</si>
  <si>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</si>
  <si>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</si>
  <si>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</si>
  <si>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</si>
  <si>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</si>
  <si>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</si>
  <si>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</si>
  <si>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</si>
  <si>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</si>
  <si>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</si>
  <si>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</si>
  <si>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</si>
  <si>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</si>
  <si>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</si>
  <si>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</si>
  <si>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</si>
  <si>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</si>
  <si>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</si>
  <si>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</si>
  <si>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</si>
  <si>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</si>
  <si>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</si>
  <si>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</si>
  <si>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</si>
  <si>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</si>
  <si>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</si>
  <si>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</si>
  <si>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</si>
  <si>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</si>
  <si>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</si>
  <si>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</si>
  <si>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</si>
  <si>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</si>
  <si>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</si>
  <si>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</si>
  <si>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</si>
  <si>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</si>
  <si>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</si>
  <si>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</si>
  <si>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</si>
  <si>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</si>
  <si>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</si>
  <si>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</si>
  <si>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</si>
  <si>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</si>
  <si>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</si>
  <si>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</si>
  <si>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</si>
  <si>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</si>
  <si>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</si>
  <si>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</si>
  <si>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</si>
  <si>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</si>
  <si>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</si>
  <si>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</si>
  <si>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</si>
  <si>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</si>
  <si>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</si>
  <si>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</si>
  <si>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</si>
  <si>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</si>
  <si>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</si>
  <si>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</si>
  <si>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</si>
  <si>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</si>
  <si>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</si>
  <si>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</si>
  <si>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</si>
  <si>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</si>
  <si>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</si>
  <si>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</si>
  <si>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</si>
  <si>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</si>
  <si>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</si>
  <si>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</si>
  <si>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</si>
  <si>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</si>
  <si>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</si>
  <si>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</si>
  <si>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</si>
  <si>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</si>
  <si>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</si>
  <si>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</si>
  <si>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</si>
  <si>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</si>
  <si>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</si>
  <si>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</si>
  <si>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</si>
  <si>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</si>
  <si>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</si>
  <si>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</si>
  <si>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</si>
  <si>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</si>
  <si>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</si>
  <si>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</si>
  <si>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</si>
  <si>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</si>
  <si>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</si>
  <si>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</si>
  <si>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</si>
  <si>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</si>
  <si>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</si>
  <si>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</si>
  <si>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</si>
  <si>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</si>
  <si>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</si>
  <si>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</si>
  <si>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</si>
  <si>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</si>
  <si>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</si>
  <si>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</si>
  <si>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</si>
  <si>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</si>
  <si>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</si>
  <si>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</si>
  <si>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</si>
  <si>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</si>
  <si>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</si>
  <si>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</si>
  <si>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</si>
  <si>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</si>
  <si>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</si>
  <si>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</si>
  <si>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</si>
  <si>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</si>
  <si>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</si>
  <si>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</si>
  <si>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</si>
  <si>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</si>
  <si>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</si>
  <si>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</si>
  <si>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</si>
  <si>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</si>
  <si>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</si>
  <si>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</si>
  <si>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</si>
  <si>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</si>
  <si>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</si>
  <si>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</si>
  <si>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</si>
  <si>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</si>
  <si>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</si>
  <si>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</si>
  <si>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</si>
  <si>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</si>
  <si>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</si>
  <si>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</si>
  <si>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</si>
  <si>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</si>
  <si>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</si>
  <si>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</si>
  <si>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</si>
  <si>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</si>
  <si>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</si>
  <si>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</si>
  <si>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</si>
  <si>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</si>
  <si>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</si>
  <si>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</si>
  <si>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</si>
  <si>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</si>
  <si>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</si>
  <si>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</si>
  <si>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</si>
  <si>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</si>
  <si>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</si>
  <si>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</si>
  <si>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</si>
  <si>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</si>
  <si>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</si>
  <si>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</si>
  <si>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</si>
  <si>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</si>
  <si>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</si>
  <si>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</si>
  <si>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</si>
  <si>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</si>
  <si>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</si>
  <si>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</si>
  <si>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</si>
  <si>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</si>
  <si>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</si>
  <si>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</si>
  <si>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</si>
  <si>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</si>
  <si>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</si>
  <si>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</si>
  <si>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</si>
  <si>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</si>
  <si>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</si>
  <si>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</si>
  <si>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</si>
  <si>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</si>
  <si>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</si>
  <si>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</si>
  <si>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</si>
  <si>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</si>
  <si>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</si>
  <si>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</si>
  <si>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</si>
  <si>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</si>
  <si>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</si>
  <si>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</si>
  <si>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</si>
  <si>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</si>
  <si>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</si>
  <si>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</si>
  <si>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</si>
  <si>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</si>
  <si>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</si>
  <si>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</si>
  <si>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</si>
  <si>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</si>
  <si>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</si>
  <si>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</si>
  <si>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</si>
  <si>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</si>
  <si>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</si>
  <si>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</si>
  <si>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</si>
  <si>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</si>
  <si>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</si>
  <si>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</si>
  <si>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</si>
  <si>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</si>
  <si>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</si>
  <si>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</si>
  <si>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</si>
  <si>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</si>
  <si>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</si>
  <si>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</si>
  <si>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</si>
  <si>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</si>
  <si>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</si>
  <si>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</si>
  <si>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</si>
  <si>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</si>
  <si>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</si>
  <si>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</si>
  <si>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</si>
  <si>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</si>
  <si>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</si>
  <si>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</si>
  <si>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</si>
  <si>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</si>
  <si>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</si>
  <si>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</si>
  <si>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</si>
  <si>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</si>
  <si>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</si>
  <si>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</si>
  <si>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</si>
  <si>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</si>
  <si>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</si>
  <si>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</si>
  <si>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</si>
  <si>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</si>
  <si>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</si>
  <si>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</si>
  <si>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</si>
  <si>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</si>
  <si>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</si>
  <si>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</si>
  <si>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</si>
  <si>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</si>
  <si>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</si>
  <si>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</si>
  <si>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</si>
  <si>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</si>
  <si>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</si>
  <si>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</si>
  <si>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</si>
  <si>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</si>
  <si>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</si>
  <si>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</si>
  <si>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</si>
  <si>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</si>
  <si>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</si>
  <si>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</si>
  <si>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</si>
  <si>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</si>
  <si>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</si>
  <si>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</si>
  <si>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</si>
  <si>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</si>
  <si>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</si>
  <si>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</si>
  <si>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</si>
  <si>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</si>
  <si>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</si>
  <si>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</si>
  <si>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</si>
  <si>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</si>
  <si>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</si>
  <si>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</si>
  <si>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</si>
  <si>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</si>
  <si>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</si>
  <si>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</si>
  <si>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</si>
  <si>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</si>
  <si>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</si>
  <si>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</si>
  <si>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</si>
  <si>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</si>
  <si>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</si>
  <si>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</si>
  <si>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</si>
  <si>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</si>
  <si>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</si>
  <si>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</si>
  <si>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</si>
  <si>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</si>
  <si>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</si>
  <si>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</si>
  <si>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</si>
  <si>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</si>
  <si>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</si>
  <si>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</si>
  <si>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</si>
  <si>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</si>
  <si>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</si>
  <si>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</si>
  <si>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</si>
  <si>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</si>
  <si>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</si>
  <si>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</si>
  <si>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</si>
  <si>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</si>
  <si>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</si>
  <si>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</si>
  <si>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</si>
  <si>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</si>
  <si>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</si>
  <si>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</si>
  <si>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</si>
  <si>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</si>
  <si>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</si>
  <si>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</si>
  <si>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</si>
  <si>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</si>
  <si>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</si>
  <si>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</si>
  <si>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</si>
  <si>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</si>
  <si>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</si>
  <si>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</si>
  <si>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</si>
  <si>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</si>
  <si>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</si>
  <si>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</si>
  <si>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</si>
  <si>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</si>
  <si>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</si>
  <si>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</si>
  <si>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</si>
  <si>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</si>
  <si>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</si>
  <si>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</si>
  <si>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</si>
  <si>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</si>
  <si>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</si>
  <si>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</si>
  <si>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</si>
  <si>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</si>
  <si>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</si>
  <si>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</si>
  <si>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</si>
  <si>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</si>
  <si>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</si>
  <si>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</si>
  <si>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</si>
  <si>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</si>
  <si>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</si>
  <si>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</si>
  <si>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</si>
  <si>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</si>
  <si>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</si>
  <si>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</si>
  <si>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</si>
  <si>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</si>
  <si>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</si>
  <si>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</si>
  <si>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</si>
  <si>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</si>
  <si>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</si>
  <si>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</si>
  <si>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</si>
  <si>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</si>
  <si>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</si>
  <si>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</si>
  <si>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</si>
  <si>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</si>
  <si>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</si>
  <si>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</si>
  <si>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</si>
  <si>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</si>
  <si>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</si>
  <si>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</si>
  <si>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</si>
  <si>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</si>
  <si>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</si>
  <si>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</si>
  <si>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</si>
  <si>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</si>
  <si>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</si>
  <si>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</si>
  <si>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</si>
  <si>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</si>
  <si>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</si>
  <si>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</si>
  <si>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</si>
  <si>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</si>
  <si>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</si>
  <si>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</si>
  <si>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</si>
  <si>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</si>
  <si>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</si>
  <si>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</si>
  <si>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</si>
  <si>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</si>
  <si>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</si>
  <si>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</si>
  <si>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</si>
  <si>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</si>
  <si>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</si>
  <si>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</si>
  <si>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</si>
  <si>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</si>
  <si>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</si>
  <si>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</si>
  <si>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</si>
  <si>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</si>
  <si>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</si>
  <si>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</si>
  <si>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</si>
  <si>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</si>
  <si>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</si>
  <si>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</si>
  <si>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</si>
  <si>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</si>
  <si>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</si>
  <si>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</si>
  <si>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</si>
  <si>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</si>
  <si>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</si>
  <si>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</si>
  <si>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</si>
  <si>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</si>
  <si>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</si>
  <si>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</si>
  <si>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</si>
  <si>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</si>
  <si>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</si>
  <si>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</si>
  <si>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</si>
  <si>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</si>
  <si>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</si>
  <si>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</si>
  <si>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</si>
  <si>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</si>
  <si>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</si>
  <si>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</si>
  <si>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</si>
  <si>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</si>
  <si>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</si>
  <si>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</si>
  <si>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</si>
  <si>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</si>
  <si>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</si>
  <si>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</si>
  <si>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</si>
  <si>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</si>
  <si>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</si>
  <si>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</si>
  <si>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</si>
  <si>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</si>
  <si>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</si>
  <si>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</si>
  <si>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</si>
  <si>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</si>
  <si>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</si>
  <si>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</si>
  <si>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</si>
  <si>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</si>
  <si>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</si>
  <si>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</si>
  <si>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</si>
  <si>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</si>
  <si>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</si>
  <si>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</si>
  <si>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</si>
  <si>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</si>
  <si>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</si>
  <si>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</si>
  <si>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</si>
  <si>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</si>
  <si>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</si>
  <si>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</si>
  <si>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</si>
  <si>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</si>
  <si>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</si>
  <si>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</si>
  <si>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</si>
  <si>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</si>
  <si>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</si>
  <si>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</si>
  <si>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</si>
  <si>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</si>
  <si>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</si>
  <si>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</si>
  <si>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</si>
  <si>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</si>
  <si>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</si>
  <si>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</si>
  <si>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</si>
  <si>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</si>
  <si>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</si>
  <si>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</si>
  <si>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</si>
  <si>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</si>
  <si>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</si>
  <si>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</si>
  <si>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</si>
  <si>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</si>
  <si>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</si>
  <si>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</si>
  <si>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</si>
  <si>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</si>
  <si>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</si>
  <si>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</si>
  <si>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</si>
  <si>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</si>
  <si>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</si>
  <si>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</si>
  <si>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</si>
  <si>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</si>
  <si>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</si>
  <si>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</si>
  <si>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</si>
  <si>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</si>
  <si>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</si>
  <si>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</si>
  <si>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</si>
  <si>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</si>
  <si>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</si>
  <si>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</si>
  <si>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</si>
  <si>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</si>
  <si>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</si>
  <si>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</si>
  <si>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</si>
  <si>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</si>
  <si>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</si>
  <si>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</si>
  <si>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</si>
  <si>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</si>
  <si>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</si>
  <si>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</si>
  <si>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</si>
  <si>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</si>
  <si>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</si>
  <si>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</si>
  <si>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</si>
  <si>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</si>
  <si>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</si>
  <si>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</si>
  <si>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</si>
  <si>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</si>
  <si>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</si>
  <si>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</si>
  <si>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</si>
  <si>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</si>
  <si>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</si>
  <si>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</si>
  <si>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</si>
  <si>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</si>
  <si>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</si>
  <si>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</si>
  <si>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</si>
  <si>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</si>
  <si>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</si>
  <si>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</si>
  <si>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</si>
  <si>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</si>
  <si>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</si>
  <si>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</si>
  <si>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</si>
  <si>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</si>
  <si>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</si>
  <si>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</si>
  <si>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</si>
  <si>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</si>
  <si>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</si>
  <si>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</si>
  <si>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</si>
  <si>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</si>
  <si>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</si>
  <si>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</si>
  <si>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</si>
  <si>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</si>
  <si>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</si>
  <si>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</si>
  <si>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</si>
  <si>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</si>
  <si>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</si>
  <si>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</si>
  <si>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</si>
  <si>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</si>
  <si>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</si>
  <si>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</si>
  <si>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</si>
  <si>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</si>
  <si>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</si>
  <si>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</si>
  <si>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</si>
  <si>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</si>
  <si>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</si>
  <si>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</si>
  <si>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</si>
  <si>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</si>
  <si>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</si>
  <si>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</si>
  <si>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</si>
  <si>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</si>
  <si>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</si>
  <si>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</si>
  <si>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</si>
  <si>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</si>
  <si>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</si>
  <si>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</si>
  <si>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</si>
  <si>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</si>
  <si>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</si>
  <si>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</si>
  <si>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</si>
  <si>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</si>
  <si>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</si>
  <si>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</si>
  <si>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</si>
  <si>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</si>
  <si>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</si>
  <si>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</si>
  <si>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</si>
  <si>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</si>
  <si>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</si>
  <si>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</si>
  <si>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</si>
  <si>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</si>
  <si>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</si>
  <si>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</si>
  <si>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</si>
  <si>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</si>
  <si>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</si>
  <si>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</si>
  <si>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</si>
  <si>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</si>
  <si>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</si>
  <si>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</si>
  <si>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</si>
  <si>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</si>
  <si>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</si>
  <si>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</si>
  <si>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</si>
  <si>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</si>
  <si>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</si>
  <si>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</si>
  <si>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</si>
  <si>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</si>
  <si>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</si>
  <si>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</si>
  <si>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</si>
  <si>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</si>
  <si>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</si>
  <si>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</si>
  <si>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</si>
  <si>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</si>
  <si>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</si>
  <si>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</si>
  <si>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</si>
  <si>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</si>
  <si>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</si>
  <si>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</si>
  <si>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</si>
  <si>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</si>
  <si>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</si>
  <si>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</si>
  <si>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</si>
  <si>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</si>
  <si>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</si>
  <si>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</si>
  <si>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</si>
  <si>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</si>
  <si>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</si>
  <si>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</si>
  <si>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</si>
  <si>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</si>
  <si>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</si>
  <si>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</si>
  <si>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</si>
  <si>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</si>
  <si>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</si>
  <si>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</si>
  <si>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</si>
  <si>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</si>
  <si>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</si>
  <si>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</si>
  <si>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</si>
  <si>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</si>
  <si>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</si>
  <si>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</si>
  <si>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</si>
  <si>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</si>
  <si>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</si>
  <si>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</si>
  <si>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</si>
  <si>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</si>
  <si>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</si>
  <si>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</si>
  <si>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</si>
  <si>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</si>
  <si>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</si>
  <si>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</si>
  <si>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</si>
  <si>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</si>
  <si>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</si>
  <si>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</si>
  <si>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</si>
  <si>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</si>
  <si>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</si>
  <si>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</si>
  <si>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</si>
  <si>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</si>
  <si>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</si>
  <si>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</si>
  <si>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</si>
  <si>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</si>
  <si>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</si>
  <si>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</si>
  <si>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</si>
  <si>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</si>
  <si>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</si>
  <si>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</si>
  <si>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</si>
  <si>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</si>
  <si>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</si>
  <si>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</si>
  <si>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</si>
  <si>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</si>
  <si>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</si>
  <si>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</si>
  <si>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</si>
  <si>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</si>
  <si>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</si>
  <si>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</si>
  <si>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</si>
  <si>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</si>
  <si>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</si>
  <si>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</si>
  <si>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</si>
  <si>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</si>
  <si>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</si>
  <si>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</si>
  <si>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</si>
  <si>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</si>
  <si>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</si>
  <si>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</si>
  <si>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</si>
  <si>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</si>
  <si>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</si>
  <si>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</si>
  <si>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</si>
  <si>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</si>
  <si>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</si>
  <si>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</si>
  <si>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</si>
  <si>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</si>
  <si>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</si>
  <si>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</si>
  <si>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</si>
  <si>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</si>
  <si>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</si>
  <si>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</si>
  <si>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</si>
  <si>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</si>
  <si>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</si>
  <si>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</si>
  <si>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</si>
  <si>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</si>
  <si>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</si>
  <si>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</si>
  <si>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</si>
  <si>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</si>
  <si>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</si>
  <si>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</si>
  <si>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</si>
  <si>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</si>
  <si>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</si>
  <si>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</si>
  <si>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</si>
  <si>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</si>
  <si>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</si>
  <si>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</si>
  <si>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</si>
  <si>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</si>
  <si>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</si>
  <si>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</si>
  <si>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</si>
  <si>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</si>
  <si>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</si>
  <si>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</si>
  <si>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</si>
  <si>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</si>
  <si>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</si>
  <si>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</si>
  <si>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</si>
  <si>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</si>
  <si>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</si>
  <si>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</si>
  <si>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</si>
  <si>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</si>
  <si>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</si>
  <si>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</si>
  <si>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</si>
  <si>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</si>
  <si>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</si>
  <si>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</si>
  <si>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</si>
  <si>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</si>
  <si>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</si>
  <si>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</si>
  <si>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</si>
  <si>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</si>
  <si>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</si>
  <si>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</si>
  <si>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</si>
  <si>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</si>
  <si>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</si>
  <si>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</si>
  <si>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</si>
  <si>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</si>
  <si>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</si>
  <si>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</si>
  <si>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</si>
  <si>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</si>
  <si>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</si>
  <si>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</si>
  <si>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</si>
  <si>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</si>
  <si>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</si>
  <si>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</si>
  <si>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</si>
  <si>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</si>
  <si>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</si>
  <si>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</si>
  <si>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</si>
  <si>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</si>
  <si>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</si>
  <si>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</si>
  <si>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</si>
  <si>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</si>
  <si>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</si>
  <si>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</si>
  <si>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</si>
  <si>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</si>
  <si>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</si>
  <si>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</si>
  <si>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</si>
  <si>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</si>
  <si>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</si>
  <si>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</si>
  <si>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</si>
  <si>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</si>
  <si>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</si>
  <si>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</si>
  <si>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</si>
  <si>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</si>
  <si>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</si>
  <si>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</si>
  <si>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</si>
  <si>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</si>
  <si>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</si>
  <si>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</si>
  <si>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</si>
  <si>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</si>
  <si>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</si>
  <si>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</si>
  <si>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</si>
  <si>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</si>
  <si>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</si>
  <si>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</si>
  <si>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</si>
  <si>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</si>
  <si>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</si>
  <si>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</si>
  <si>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</si>
  <si>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</si>
  <si>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</si>
  <si>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</si>
  <si>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</si>
  <si>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</si>
  <si>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</si>
  <si>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</si>
  <si>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</si>
  <si>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</si>
  <si>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</si>
  <si>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</si>
  <si>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</si>
  <si>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</si>
  <si>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</si>
  <si>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</si>
  <si>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</si>
  <si>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</si>
  <si>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</si>
  <si>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</si>
  <si>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</si>
  <si>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</si>
  <si>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</si>
  <si>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</si>
  <si>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</si>
  <si>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</si>
  <si>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</si>
  <si>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</si>
  <si>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</si>
  <si>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</si>
  <si>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</si>
  <si>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</si>
  <si>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</si>
  <si>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</si>
  <si>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</si>
  <si>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</si>
  <si>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</si>
  <si>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</si>
  <si>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</si>
  <si>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</si>
  <si>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</si>
  <si>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</si>
  <si>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</si>
  <si>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</si>
  <si>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</si>
  <si>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</si>
  <si>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</si>
  <si>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</si>
  <si>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</si>
  <si>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</si>
  <si>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</si>
  <si>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</si>
  <si>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</si>
  <si>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</si>
  <si>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</si>
  <si>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</si>
  <si>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</si>
  <si>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</si>
  <si>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</si>
  <si>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</si>
  <si>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</si>
  <si>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</si>
  <si>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</si>
  <si>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</si>
  <si>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</si>
  <si>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</si>
  <si>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</si>
  <si>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</si>
  <si>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</si>
  <si>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</si>
  <si>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</si>
  <si>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</si>
  <si>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</si>
  <si>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</si>
  <si>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</si>
  <si>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</si>
  <si>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</si>
  <si>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</si>
  <si>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</si>
  <si>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</si>
  <si>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</si>
  <si>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</si>
  <si>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</si>
  <si>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</si>
  <si>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</si>
  <si>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</si>
  <si>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</si>
  <si>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</si>
  <si>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</si>
  <si>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</si>
  <si>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</si>
  <si>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</si>
  <si>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</si>
  <si>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</si>
  <si>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</si>
  <si>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</si>
  <si>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</si>
  <si>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</si>
  <si>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</si>
  <si>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</si>
  <si>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</si>
  <si>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</si>
  <si>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</si>
  <si>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</si>
  <si>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</si>
  <si>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</si>
  <si>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</si>
  <si>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</si>
  <si>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</si>
  <si>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</si>
  <si>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</si>
  <si>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</si>
  <si>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</si>
  <si>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</si>
  <si>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</si>
  <si>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</si>
  <si>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</si>
  <si>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</si>
  <si>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</si>
  <si>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</si>
  <si>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</si>
  <si>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</si>
  <si>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</si>
  <si>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</si>
  <si>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</si>
  <si>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</si>
  <si>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</si>
  <si>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</si>
  <si>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</si>
  <si>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</si>
  <si>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</si>
  <si>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</si>
  <si>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</si>
  <si>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</si>
  <si>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</si>
  <si>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</si>
  <si>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</si>
  <si>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</si>
  <si>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</si>
  <si>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</si>
  <si>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</si>
  <si>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</si>
  <si>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</si>
  <si>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</si>
  <si>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</si>
  <si>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</si>
  <si>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</si>
  <si>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</si>
  <si>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</si>
  <si>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</si>
  <si>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</si>
  <si>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</si>
  <si>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</si>
  <si>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</si>
  <si>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</si>
  <si>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</si>
  <si>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</si>
  <si>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</si>
  <si>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</si>
  <si>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</si>
  <si>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</si>
  <si>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</si>
  <si>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</si>
  <si>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</si>
  <si>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</si>
  <si>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</si>
  <si>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</si>
  <si>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</si>
  <si>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</si>
  <si>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</si>
  <si>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</si>
  <si>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</si>
  <si>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</si>
  <si>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</si>
  <si>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</si>
  <si>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</si>
  <si>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</si>
  <si>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</si>
  <si>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</si>
  <si>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</si>
  <si>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</si>
  <si>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</si>
  <si>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</si>
  <si>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</si>
  <si>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</si>
  <si>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</si>
  <si>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</si>
  <si>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</si>
  <si>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</si>
  <si>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</si>
  <si>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</si>
  <si>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</si>
  <si>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</si>
  <si>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</si>
  <si>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</si>
  <si>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</si>
  <si>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</si>
  <si>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</si>
  <si>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</si>
  <si>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</si>
  <si>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</si>
  <si>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</si>
  <si>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</si>
  <si>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</si>
  <si>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</si>
  <si>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</si>
  <si>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</si>
  <si>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</si>
  <si>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</si>
  <si>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</si>
  <si>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</si>
  <si>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</si>
  <si>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</si>
  <si>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</si>
  <si>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</si>
  <si>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</si>
  <si>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</si>
  <si>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</si>
  <si>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</si>
  <si>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</si>
  <si>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</si>
  <si>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</si>
  <si>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</si>
  <si>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</si>
  <si>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</si>
  <si>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</si>
  <si>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</si>
  <si>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</si>
  <si>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</si>
  <si>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</si>
  <si>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</si>
  <si>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</si>
  <si>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</si>
  <si>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</si>
  <si>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</si>
  <si>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</si>
  <si>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</si>
  <si>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</si>
  <si>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</si>
  <si>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</si>
  <si>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</si>
  <si>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</si>
  <si>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</si>
  <si>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</si>
  <si>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</si>
  <si>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</si>
  <si>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</si>
  <si>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</si>
  <si>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</si>
  <si>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</si>
  <si>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</si>
  <si>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</si>
  <si>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</si>
  <si>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</si>
  <si>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</si>
  <si>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</si>
  <si>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</si>
  <si>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</si>
  <si>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</si>
  <si>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</si>
  <si>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</si>
  <si>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</si>
  <si>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</si>
  <si>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</si>
  <si>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</si>
  <si>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</si>
  <si>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</si>
  <si>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</si>
  <si>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</si>
  <si>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</si>
  <si>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</si>
  <si>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</si>
  <si>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</si>
  <si>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</si>
  <si>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</si>
  <si>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</si>
  <si>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</si>
  <si>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</si>
  <si>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</si>
  <si>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</si>
  <si>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</si>
  <si>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</si>
  <si>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</si>
  <si>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</si>
  <si>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</si>
  <si>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</si>
  <si>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</si>
  <si>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</si>
  <si>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</si>
  <si>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</si>
  <si>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</si>
  <si>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</si>
  <si>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</si>
  <si>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</si>
  <si>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</si>
  <si>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</si>
  <si>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</si>
  <si>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</si>
  <si>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</si>
  <si>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</si>
  <si>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</si>
  <si>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</si>
  <si>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</si>
  <si>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</si>
  <si>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</si>
  <si>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</si>
  <si>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</si>
  <si>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</si>
  <si>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</si>
  <si>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</si>
  <si>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</si>
  <si>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</si>
  <si>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</si>
  <si>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</si>
  <si>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</si>
  <si>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</si>
  <si>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</si>
  <si>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</si>
  <si>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</si>
  <si>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</si>
  <si>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</si>
  <si>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</si>
  <si>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</si>
  <si>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</si>
  <si>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</si>
  <si>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</si>
  <si>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</si>
  <si>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</si>
  <si>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</si>
  <si>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</si>
  <si>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</si>
  <si>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</si>
  <si>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</si>
  <si>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</si>
  <si>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</si>
  <si>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</si>
  <si>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</si>
  <si>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</si>
  <si>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</si>
  <si>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</si>
  <si>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</si>
  <si>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</si>
  <si>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</si>
  <si>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</si>
  <si>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</si>
  <si>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</si>
  <si>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</si>
  <si>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</si>
  <si>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</si>
  <si>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</si>
  <si>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</si>
  <si>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</si>
  <si>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</si>
  <si>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</si>
  <si>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</si>
  <si>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</si>
  <si>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</si>
  <si>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</si>
  <si>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</si>
  <si>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</si>
  <si>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</si>
  <si>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</si>
  <si>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</si>
  <si>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</si>
  <si>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</si>
  <si>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</si>
  <si>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</si>
  <si>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</si>
  <si>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</si>
  <si>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</si>
  <si>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</si>
  <si>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</si>
  <si>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</si>
  <si>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</si>
  <si>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</si>
  <si>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</si>
  <si>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</si>
  <si>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</si>
  <si>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</si>
  <si>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</si>
  <si>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</si>
  <si>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</si>
  <si>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</si>
  <si>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</si>
  <si>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</si>
  <si>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</si>
  <si>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</si>
  <si>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</si>
  <si>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</si>
  <si>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</si>
  <si>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</si>
  <si>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</si>
  <si>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</si>
  <si>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</si>
  <si>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</si>
  <si>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</si>
  <si>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</si>
  <si>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</si>
  <si>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</si>
  <si>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</si>
  <si>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</si>
  <si>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</si>
  <si>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</si>
  <si>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</si>
  <si>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</si>
  <si>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</si>
  <si>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</si>
  <si>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</si>
  <si>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</si>
  <si>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</si>
  <si>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</si>
  <si>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</si>
  <si>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</si>
  <si>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</si>
  <si>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</si>
  <si>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</si>
  <si>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</si>
  <si>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</si>
  <si>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</si>
  <si>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</si>
  <si>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</si>
  <si>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</si>
  <si>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</si>
  <si>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</si>
  <si>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</si>
  <si>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</si>
  <si>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</si>
  <si>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</si>
  <si>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</si>
  <si>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</si>
  <si>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</si>
  <si>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</si>
  <si>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</si>
  <si>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</si>
  <si>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</si>
  <si>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</si>
  <si>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</si>
  <si>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</si>
  <si>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</si>
  <si>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</si>
  <si>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</si>
  <si>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</si>
  <si>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</si>
  <si>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</si>
  <si>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</si>
  <si>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</si>
  <si>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</si>
  <si>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</si>
  <si>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</si>
  <si>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</si>
  <si>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</si>
  <si>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</si>
  <si>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</si>
  <si>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</si>
  <si>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</si>
  <si>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</si>
  <si>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</si>
  <si>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</si>
  <si>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</si>
  <si>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</si>
  <si>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</si>
  <si>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</si>
  <si>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</si>
  <si>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</si>
  <si>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</si>
  <si>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</si>
  <si>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</si>
  <si>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</si>
  <si>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</si>
  <si>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</si>
  <si>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</si>
  <si>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</si>
  <si>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</si>
  <si>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</si>
  <si>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</si>
  <si>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</si>
  <si>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</si>
  <si>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</si>
  <si>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</si>
  <si>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</si>
  <si>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</si>
  <si>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</si>
  <si>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</si>
  <si>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</si>
  <si>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</si>
  <si>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</si>
  <si>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</si>
  <si>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</si>
  <si>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</si>
  <si>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</si>
  <si>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</si>
  <si>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</si>
  <si>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</si>
  <si>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</si>
  <si>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</si>
  <si>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</si>
  <si>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</si>
  <si>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</si>
  <si>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</si>
  <si>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</si>
  <si>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</si>
  <si>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</si>
  <si>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</si>
  <si>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</si>
  <si>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</si>
  <si>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</si>
  <si>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</si>
  <si>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</si>
  <si>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</si>
  <si>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</si>
  <si>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</si>
  <si>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</si>
  <si>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</si>
  <si>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</si>
  <si>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</si>
  <si>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</si>
  <si>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</si>
  <si>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</si>
  <si>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</si>
  <si>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</si>
  <si>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</si>
  <si>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</si>
  <si>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</si>
  <si>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</si>
  <si>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</si>
  <si>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</si>
  <si>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</si>
  <si>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</si>
  <si>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</si>
  <si>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</si>
  <si>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</si>
  <si>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</si>
  <si>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</si>
  <si>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</si>
  <si>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</si>
  <si>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</si>
  <si>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</si>
  <si>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</si>
  <si>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</si>
  <si>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</si>
  <si>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</si>
  <si>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</si>
  <si>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</si>
  <si>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</si>
  <si>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</si>
  <si>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</si>
  <si>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</si>
  <si>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</si>
  <si>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</si>
  <si>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</si>
  <si>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</si>
  <si>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</si>
  <si>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</si>
  <si>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</si>
  <si>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</si>
  <si>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</si>
  <si>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</si>
  <si>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</si>
  <si>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</si>
  <si>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</si>
  <si>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</si>
  <si>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</si>
  <si>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</si>
  <si>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</si>
  <si>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</si>
  <si>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</si>
  <si>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</si>
  <si>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</si>
  <si>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</si>
  <si>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</si>
  <si>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</si>
  <si>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</si>
  <si>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</si>
  <si>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</si>
  <si>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</si>
  <si>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</si>
  <si>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</si>
  <si>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</si>
  <si>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</si>
  <si>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</si>
  <si>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</si>
  <si>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</si>
  <si>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</si>
  <si>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</si>
  <si>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</si>
  <si>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</si>
  <si>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</si>
  <si>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</si>
  <si>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</si>
  <si>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</si>
  <si>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</si>
  <si>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</si>
  <si>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</si>
  <si>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</si>
  <si>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</si>
  <si>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</si>
  <si>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</si>
  <si>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</si>
  <si>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</si>
  <si>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</si>
  <si>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</si>
  <si>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</si>
  <si>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</si>
  <si>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</si>
  <si>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</si>
  <si>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</si>
  <si>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</si>
  <si>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</si>
  <si>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</si>
  <si>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</si>
  <si>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</si>
  <si>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</si>
  <si>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</si>
  <si>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</si>
  <si>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</si>
  <si>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</si>
  <si>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</si>
  <si>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</si>
  <si>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</si>
  <si>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</si>
  <si>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</si>
  <si>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</si>
  <si>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</si>
  <si>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</si>
  <si>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</si>
  <si>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</si>
  <si>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</si>
  <si>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</si>
  <si>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</si>
  <si>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</si>
  <si>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</si>
  <si>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</si>
  <si>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</si>
  <si>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</si>
  <si>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</si>
  <si>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</si>
  <si>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</si>
  <si>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</si>
  <si>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</si>
  <si>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</si>
  <si>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</si>
  <si>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</si>
  <si>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</si>
  <si>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</si>
  <si>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</si>
  <si>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</si>
  <si>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</si>
  <si>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</si>
  <si>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</si>
  <si>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</si>
  <si>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</si>
  <si>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</si>
  <si>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</si>
  <si>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</si>
  <si>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</si>
  <si>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</si>
  <si>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</si>
  <si>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</si>
  <si>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</si>
  <si>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</si>
  <si>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</si>
  <si>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</si>
  <si>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</si>
  <si>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</si>
  <si>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</si>
  <si>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</si>
  <si>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</si>
  <si>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</si>
  <si>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</si>
  <si>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</si>
  <si>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</si>
  <si>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</si>
  <si>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</si>
  <si>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</si>
  <si>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</si>
  <si>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</si>
  <si>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</si>
  <si>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</si>
  <si>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</si>
  <si>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</si>
  <si>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</si>
  <si>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</si>
  <si>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</si>
  <si>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</si>
  <si>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</si>
  <si>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</si>
  <si>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</si>
  <si>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</si>
  <si>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</si>
  <si>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</si>
  <si>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</si>
  <si>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</si>
  <si>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</si>
  <si>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</si>
  <si>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</si>
  <si>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</si>
  <si>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</si>
  <si>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</si>
  <si>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</si>
  <si>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</si>
  <si>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</si>
  <si>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</si>
  <si>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</si>
  <si>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</si>
  <si>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</si>
  <si>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</si>
  <si>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</si>
  <si>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</si>
  <si>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</si>
  <si>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</si>
  <si>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</si>
  <si>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</si>
  <si>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</si>
  <si>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</si>
  <si>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</si>
  <si>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</si>
  <si>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</si>
  <si>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</si>
  <si>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</si>
  <si>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</si>
  <si>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</si>
  <si>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</si>
  <si>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</si>
  <si>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</si>
  <si>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</si>
  <si>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</si>
  <si>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</si>
  <si>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</si>
  <si>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</si>
  <si>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</si>
  <si>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</si>
  <si>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</si>
  <si>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</si>
  <si>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</si>
  <si>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</si>
  <si>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</si>
  <si>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</si>
  <si>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</si>
  <si>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</si>
  <si>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</si>
  <si>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</si>
  <si>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</si>
  <si>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</si>
  <si>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</si>
  <si>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</si>
  <si>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</si>
  <si>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</si>
  <si>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</si>
  <si>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</si>
  <si>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</si>
  <si>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</si>
  <si>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</si>
  <si>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</si>
  <si>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</si>
  <si>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</si>
  <si>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</si>
  <si>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</si>
  <si>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</si>
  <si>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</si>
  <si>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</si>
  <si>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</si>
  <si>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</si>
  <si>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</si>
  <si>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</si>
  <si>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</si>
  <si>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</si>
  <si>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</si>
  <si>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</si>
  <si>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</si>
  <si>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</si>
  <si>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</si>
  <si>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</si>
  <si>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</si>
  <si>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</si>
  <si>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</si>
  <si>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</si>
  <si>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</si>
  <si>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</si>
  <si>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</si>
  <si>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</si>
  <si>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</si>
  <si>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</si>
  <si>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</si>
  <si>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</si>
  <si>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</si>
  <si>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</si>
  <si>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</si>
  <si>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</si>
  <si>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</si>
  <si>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</si>
  <si>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</si>
  <si>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</si>
  <si>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</si>
  <si>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</si>
  <si>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</si>
  <si>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</si>
  <si>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</si>
  <si>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</si>
  <si>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</si>
  <si>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</si>
  <si>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</si>
  <si>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</si>
  <si>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</si>
  <si>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</si>
  <si>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</si>
  <si>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</si>
  <si>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</si>
  <si>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</si>
  <si>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</si>
  <si>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</si>
  <si>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</si>
  <si>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</si>
  <si>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</si>
  <si>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</si>
  <si>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</si>
  <si>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</si>
  <si>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</si>
  <si>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</si>
  <si>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</si>
  <si>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</si>
  <si>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</si>
  <si>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</si>
  <si>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</si>
  <si>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</si>
  <si>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</si>
  <si>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</si>
  <si>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</si>
  <si>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</si>
  <si>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</si>
  <si>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</si>
  <si>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</si>
  <si>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</si>
  <si>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</si>
  <si>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</si>
  <si>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</si>
  <si>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</si>
  <si>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</si>
  <si>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</si>
  <si>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</si>
  <si>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</si>
  <si>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</si>
  <si>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</si>
  <si>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</si>
  <si>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</si>
  <si>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</si>
  <si>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</si>
  <si>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</si>
  <si>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</si>
  <si>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</si>
  <si>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</si>
  <si>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</si>
  <si>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</si>
  <si>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</si>
  <si>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</si>
  <si>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</si>
  <si>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</si>
  <si>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</si>
  <si>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</si>
  <si>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</si>
  <si>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</si>
  <si>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</si>
  <si>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</si>
  <si>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</si>
  <si>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</si>
  <si>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</si>
  <si>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</si>
  <si>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</si>
  <si>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</si>
  <si>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</si>
  <si>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</si>
  <si>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</si>
  <si>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</si>
  <si>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</si>
  <si>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</si>
  <si>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</si>
  <si>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</si>
  <si>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</si>
  <si>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</si>
  <si>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</si>
  <si>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</si>
  <si>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</si>
  <si>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</si>
  <si>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</si>
  <si>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</si>
  <si>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</si>
  <si>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</si>
  <si>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</si>
  <si>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</si>
  <si>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</si>
  <si>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</si>
  <si>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</si>
  <si>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</si>
  <si>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</si>
  <si>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</si>
  <si>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</si>
  <si>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</si>
  <si>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</si>
  <si>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</si>
  <si>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</si>
  <si>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</si>
  <si>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</si>
  <si>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</si>
  <si>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</si>
  <si>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</si>
  <si>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</si>
  <si>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</si>
  <si>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</si>
  <si>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</si>
  <si>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</si>
  <si>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</si>
  <si>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</si>
  <si>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</si>
  <si>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</si>
  <si>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</si>
  <si>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</si>
  <si>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</si>
  <si>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</si>
  <si>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</si>
  <si>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</si>
  <si>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</si>
  <si>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</si>
  <si>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</si>
  <si>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</si>
  <si>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</si>
  <si>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</si>
  <si>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</si>
  <si>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</si>
  <si>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</si>
  <si>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</si>
  <si>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</si>
  <si>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</si>
  <si>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</si>
  <si>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</si>
  <si>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</si>
  <si>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</si>
  <si>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</si>
  <si>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</si>
  <si>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</si>
  <si>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</si>
  <si>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</si>
  <si>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</si>
  <si>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</si>
  <si>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</si>
  <si>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</si>
  <si>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</si>
  <si>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</si>
  <si>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</si>
  <si>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</si>
  <si>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</si>
  <si>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</si>
  <si>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</si>
  <si>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</si>
  <si>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</si>
  <si>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</si>
  <si>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</si>
  <si>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</si>
  <si>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</si>
  <si>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</si>
  <si>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</si>
  <si>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</si>
  <si>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</si>
  <si>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</si>
  <si>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</si>
  <si>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</si>
  <si>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</si>
  <si>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</si>
  <si>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</si>
  <si>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</si>
  <si>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</si>
  <si>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</si>
  <si>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</si>
  <si>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</si>
  <si>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</si>
  <si>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</si>
  <si>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</si>
  <si>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</si>
  <si>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</si>
  <si>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</si>
  <si>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</si>
  <si>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</si>
  <si>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</si>
  <si>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</si>
  <si>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</si>
  <si>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</si>
  <si>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</si>
  <si>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</si>
  <si>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</si>
  <si>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</si>
  <si>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</si>
  <si>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</si>
  <si>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</si>
  <si>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</si>
  <si>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</si>
  <si>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</si>
  <si>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</si>
  <si>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</si>
  <si>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</si>
  <si>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</si>
  <si>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</si>
  <si>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</si>
  <si>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</si>
  <si>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</si>
  <si>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</si>
  <si>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</si>
  <si>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</si>
  <si>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</si>
  <si>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</si>
  <si>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</si>
  <si>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</si>
  <si>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</si>
  <si>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</si>
  <si>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</si>
  <si>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</si>
  <si>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</si>
  <si>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</si>
  <si>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</si>
  <si>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</si>
  <si>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</si>
  <si>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</si>
  <si>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</si>
  <si>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</si>
  <si>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</si>
  <si>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</si>
  <si>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</si>
  <si>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</si>
  <si>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</si>
  <si>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</si>
  <si>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</si>
  <si>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</si>
  <si>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</si>
  <si>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</si>
  <si>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</si>
  <si>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</si>
  <si>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</si>
  <si>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</si>
  <si>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</si>
  <si>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</si>
  <si>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</si>
  <si>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</si>
  <si>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</si>
  <si>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</si>
  <si>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</si>
  <si>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</si>
  <si>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</si>
  <si>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</si>
  <si>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</si>
  <si>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</si>
  <si>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</si>
  <si>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</si>
  <si>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</si>
  <si>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</si>
  <si>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</si>
  <si>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</si>
  <si>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</si>
  <si>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</si>
  <si>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</si>
  <si>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</si>
  <si>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</si>
  <si>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</si>
  <si>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</si>
  <si>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</si>
  <si>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</si>
  <si>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</si>
  <si>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</si>
  <si>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</si>
  <si>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</si>
  <si>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</si>
  <si>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</si>
  <si>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</si>
  <si>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</si>
  <si>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</si>
  <si>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</si>
  <si>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</si>
  <si>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</si>
  <si>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</si>
  <si>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</si>
  <si>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</si>
  <si>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</si>
  <si>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</si>
  <si>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</si>
  <si>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</si>
  <si>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</si>
  <si>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</si>
  <si>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</si>
  <si>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</si>
  <si>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</si>
  <si>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</si>
  <si>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</si>
  <si>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</si>
  <si>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</si>
  <si>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</si>
  <si>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</si>
  <si>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</si>
  <si>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</si>
  <si>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</si>
  <si>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</si>
  <si>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</si>
  <si>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</si>
  <si>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</si>
  <si>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</si>
  <si>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</si>
  <si>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</si>
  <si>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</si>
  <si>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</si>
  <si>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</si>
  <si>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</si>
  <si>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</si>
  <si>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</si>
  <si>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</si>
  <si>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</si>
  <si>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</si>
  <si>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</si>
  <si>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</si>
  <si>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</si>
  <si>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</si>
  <si>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</si>
  <si>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</si>
  <si>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</si>
  <si>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</si>
  <si>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</si>
  <si>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</si>
  <si>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</si>
  <si>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</si>
  <si>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</si>
  <si>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</si>
  <si>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</si>
  <si>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</si>
  <si>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</si>
  <si>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</si>
  <si>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</si>
  <si>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</si>
  <si>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</si>
  <si>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</si>
  <si>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</si>
  <si>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</si>
  <si>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</si>
  <si>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</si>
  <si>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</si>
  <si>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</si>
  <si>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</si>
  <si>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</si>
  <si>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</si>
  <si>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</si>
  <si>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</si>
  <si>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</si>
  <si>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</si>
  <si>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</si>
  <si>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</si>
  <si>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</si>
  <si>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</si>
  <si>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</si>
  <si>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</si>
  <si>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</si>
  <si>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</si>
  <si>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</si>
  <si>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</si>
  <si>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</si>
  <si>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</si>
  <si>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</si>
  <si>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</si>
  <si>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</si>
  <si>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</si>
  <si>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</si>
  <si>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</si>
  <si>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</si>
  <si>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</si>
  <si>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</si>
  <si>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</si>
  <si>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</si>
  <si>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</si>
  <si>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</si>
  <si>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</si>
  <si>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</si>
  <si>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</si>
  <si>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</si>
  <si>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</si>
  <si>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</si>
  <si>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</si>
  <si>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</si>
  <si>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</si>
  <si>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</si>
  <si>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</si>
  <si>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</si>
  <si>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</si>
  <si>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</si>
  <si>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</si>
  <si>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</si>
  <si>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</si>
  <si>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</si>
  <si>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</si>
  <si>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</si>
  <si>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</si>
  <si>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</si>
  <si>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</si>
  <si>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</si>
  <si>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</si>
  <si>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</si>
  <si>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</si>
  <si>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</si>
  <si>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</si>
  <si>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</si>
  <si>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</si>
  <si>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</si>
  <si>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</si>
  <si>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</si>
  <si>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</si>
  <si>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</si>
  <si>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</si>
  <si>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</si>
  <si>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</si>
  <si>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</si>
  <si>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</si>
  <si>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</si>
  <si>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</si>
  <si>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</si>
  <si>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</si>
  <si>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</si>
  <si>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</si>
  <si>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</si>
  <si>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</si>
  <si>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</si>
  <si>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</si>
  <si>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</si>
  <si>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</si>
  <si>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</si>
  <si>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</si>
  <si>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</si>
  <si>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</si>
  <si>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</si>
  <si>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</si>
  <si>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</si>
  <si>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</si>
  <si>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</si>
  <si>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</si>
  <si>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</si>
  <si>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</si>
  <si>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</si>
  <si>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</si>
  <si>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</si>
  <si>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</si>
  <si>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</si>
  <si>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</si>
  <si>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</si>
  <si>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</si>
  <si>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</si>
  <si>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</si>
  <si>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</si>
  <si>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</si>
  <si>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</si>
  <si>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</si>
  <si>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</si>
  <si>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</si>
  <si>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</si>
  <si>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</si>
  <si>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</si>
  <si>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</si>
  <si>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</si>
  <si>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</si>
  <si>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</si>
  <si>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</si>
  <si>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</si>
  <si>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</si>
  <si>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</si>
  <si>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</si>
  <si>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</si>
  <si>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</si>
  <si>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</si>
  <si>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</si>
  <si>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</si>
  <si>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</si>
  <si>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</si>
  <si>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</si>
  <si>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</si>
  <si>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</si>
  <si>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</si>
  <si>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</si>
  <si>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</si>
  <si>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</si>
  <si>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</si>
  <si>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</si>
  <si>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</si>
  <si>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</si>
  <si>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</si>
  <si>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</si>
  <si>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</si>
  <si>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</si>
  <si>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</si>
  <si>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</si>
  <si>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</si>
  <si>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</si>
  <si>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</si>
  <si>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</si>
  <si>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</si>
  <si>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</si>
  <si>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</si>
  <si>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</si>
  <si>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</si>
  <si>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</si>
  <si>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</si>
  <si>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</si>
  <si>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</si>
  <si>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</si>
  <si>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</si>
  <si>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</si>
  <si>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</si>
  <si>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</si>
  <si>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</si>
  <si>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</si>
  <si>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</si>
  <si>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</si>
  <si>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</si>
  <si>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</si>
  <si>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</si>
  <si>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</si>
  <si>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</si>
  <si>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</si>
  <si>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</si>
  <si>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</si>
  <si>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</si>
  <si>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</si>
  <si>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</si>
  <si>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</si>
  <si>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</si>
  <si>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</si>
  <si>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</si>
  <si>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</si>
  <si>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</si>
  <si>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</si>
  <si>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</si>
  <si>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</si>
  <si>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</si>
  <si>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</si>
  <si>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</si>
  <si>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</si>
  <si>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</si>
  <si>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</si>
  <si>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</si>
  <si>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</si>
  <si>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</si>
  <si>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</si>
  <si>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</si>
  <si>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</si>
  <si>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</si>
  <si>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</si>
  <si>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</si>
  <si>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</si>
  <si>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</si>
  <si>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</si>
  <si>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</si>
  <si>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</si>
  <si>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</si>
  <si>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</si>
  <si>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</si>
  <si>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</si>
  <si>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</si>
  <si>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</si>
  <si>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</si>
  <si>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</si>
  <si>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</si>
  <si>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</si>
  <si>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</si>
  <si>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</si>
  <si>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</si>
  <si>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</si>
  <si>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</si>
  <si>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</si>
  <si>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</si>
  <si>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</si>
  <si>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</si>
  <si>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</si>
  <si>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</si>
  <si>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</si>
  <si>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</si>
  <si>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</si>
  <si>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</si>
  <si>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</si>
  <si>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</si>
  <si>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</si>
  <si>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</si>
  <si>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</si>
  <si>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</si>
  <si>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</si>
  <si>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</si>
  <si>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</si>
  <si>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</si>
  <si>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</si>
  <si>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</si>
  <si>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</si>
  <si>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</si>
  <si>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</si>
  <si>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</si>
  <si>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</si>
  <si>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</si>
  <si>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</si>
  <si>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</si>
  <si>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</si>
  <si>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</si>
  <si>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</si>
  <si>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</si>
  <si>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</si>
  <si>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</si>
  <si>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</si>
  <si>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</si>
  <si>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</si>
  <si>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</si>
  <si>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</si>
  <si>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</si>
  <si>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</si>
  <si>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</si>
  <si>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</si>
  <si>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</si>
  <si>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</si>
  <si>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</si>
  <si>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</si>
  <si>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</si>
  <si>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</si>
  <si>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</si>
  <si>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</si>
  <si>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</si>
  <si>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</si>
  <si>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</si>
  <si>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</si>
  <si>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</si>
  <si>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</si>
  <si>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</si>
  <si>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</si>
  <si>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</si>
  <si>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</si>
  <si>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</si>
  <si>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</si>
  <si>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</si>
  <si>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</si>
  <si>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</si>
  <si>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</si>
  <si>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</si>
  <si>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</si>
  <si>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</si>
  <si>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</si>
  <si>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</si>
  <si>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</si>
  <si>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</si>
  <si>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</si>
  <si>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</si>
  <si>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</si>
  <si>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</si>
  <si>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</si>
  <si>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</si>
  <si>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</si>
  <si>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</si>
  <si>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</si>
  <si>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</si>
  <si>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</si>
  <si>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</si>
  <si>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</si>
  <si>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</si>
  <si>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</si>
  <si>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</si>
  <si>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</si>
  <si>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</si>
  <si>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</si>
  <si>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</si>
  <si>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</si>
  <si>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</si>
  <si>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</si>
  <si>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</si>
  <si>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</si>
  <si>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</si>
  <si>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</si>
  <si>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</si>
  <si>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</si>
  <si>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</si>
  <si>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</si>
  <si>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</si>
  <si>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</si>
  <si>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</si>
  <si>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</si>
  <si>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</si>
  <si>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</si>
  <si>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</si>
  <si>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</si>
  <si>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</si>
  <si>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</si>
  <si>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</si>
  <si>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</si>
  <si>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</si>
  <si>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</si>
  <si>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</si>
  <si>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</si>
  <si>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</si>
  <si>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</si>
  <si>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</si>
  <si>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</si>
  <si>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</si>
  <si>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</si>
  <si>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</si>
  <si>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</si>
  <si>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</si>
  <si>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</si>
  <si>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</si>
  <si>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</si>
  <si>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</si>
  <si>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</si>
  <si>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</si>
  <si>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</si>
  <si>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</si>
  <si>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</si>
  <si>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</si>
  <si>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</si>
  <si>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</si>
  <si>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</si>
  <si>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</si>
  <si>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</si>
  <si>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</si>
  <si>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</si>
  <si>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</si>
  <si>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</si>
  <si>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</si>
  <si>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</si>
  <si>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</si>
  <si>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</si>
  <si>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</si>
  <si>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</si>
  <si>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</si>
  <si>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</si>
  <si>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</si>
  <si>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</si>
  <si>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</si>
  <si>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</si>
  <si>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</si>
  <si>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</si>
  <si>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</si>
  <si>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</si>
  <si>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</si>
  <si>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</si>
  <si>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</si>
  <si>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</si>
  <si>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</si>
  <si>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</si>
  <si>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</si>
  <si>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</si>
  <si>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</si>
  <si>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</si>
  <si>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</si>
  <si>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</si>
  <si>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</si>
  <si>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</si>
  <si>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</si>
  <si>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</si>
  <si>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</si>
  <si>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</si>
  <si>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</si>
  <si>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</si>
  <si>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</si>
  <si>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</si>
  <si>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</si>
  <si>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</si>
  <si>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</si>
  <si>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</si>
  <si>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</si>
  <si>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</si>
  <si>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</si>
  <si>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</si>
  <si>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</si>
  <si>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</si>
  <si>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</si>
  <si>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</si>
  <si>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</si>
  <si>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</si>
  <si>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</si>
  <si>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</si>
  <si>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</si>
  <si>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</si>
  <si>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</si>
  <si>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</si>
  <si>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</si>
  <si>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</si>
  <si>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</si>
  <si>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</si>
  <si>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</si>
  <si>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</si>
  <si>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</si>
  <si>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</si>
  <si>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</si>
  <si>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</si>
  <si>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</si>
  <si>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</si>
  <si>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</si>
  <si>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</si>
  <si>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</si>
  <si>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</si>
  <si>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</si>
  <si>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</si>
  <si>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</si>
  <si>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</si>
  <si>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</si>
  <si>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</si>
  <si>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</si>
  <si>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</si>
  <si>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</si>
  <si>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</si>
  <si>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</si>
  <si>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</si>
  <si>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</si>
  <si>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</si>
  <si>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</si>
  <si>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</si>
  <si>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</si>
  <si>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</si>
  <si>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</si>
  <si>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</si>
  <si>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</si>
  <si>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</si>
  <si>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</si>
  <si>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</si>
  <si>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</si>
  <si>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</si>
  <si>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</si>
  <si>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</si>
  <si>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</si>
  <si>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</si>
  <si>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</si>
  <si>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</si>
  <si>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</si>
  <si>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</si>
  <si>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</si>
  <si>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</si>
  <si>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</si>
  <si>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</si>
  <si>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</si>
  <si>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</si>
  <si>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</si>
  <si>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</si>
  <si>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</si>
  <si>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</si>
  <si>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</si>
  <si>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</si>
  <si>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</si>
  <si>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</si>
  <si>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</si>
  <si>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</si>
  <si>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</si>
  <si>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</si>
  <si>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</si>
  <si>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</si>
  <si>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</si>
  <si>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</si>
  <si>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</si>
  <si>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</si>
  <si>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</si>
  <si>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</si>
  <si>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</si>
  <si>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</si>
  <si>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</si>
  <si>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</si>
  <si>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</si>
  <si>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</si>
  <si>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</si>
  <si>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</si>
  <si>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</si>
  <si>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</si>
  <si>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</si>
  <si>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</si>
  <si>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</si>
  <si>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</si>
  <si>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</si>
  <si>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</si>
  <si>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</si>
  <si>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</si>
  <si>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</si>
  <si>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</si>
  <si>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</si>
  <si>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</si>
  <si>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</si>
  <si>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</si>
  <si>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</si>
  <si>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</si>
  <si>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</si>
  <si>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</si>
  <si>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</si>
  <si>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</si>
  <si>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</si>
  <si>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</si>
  <si>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</si>
  <si>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</si>
  <si>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</si>
  <si>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</si>
  <si>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</si>
  <si>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</si>
  <si>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</si>
  <si>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</si>
  <si>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</si>
  <si>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</si>
  <si>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</si>
  <si>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</si>
  <si>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</si>
  <si>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</si>
  <si>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</si>
  <si>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</si>
  <si>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</si>
  <si>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</si>
  <si>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</si>
  <si>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</si>
  <si>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</si>
  <si>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</si>
  <si>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</si>
  <si>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</si>
  <si>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</si>
  <si>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</si>
  <si>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</si>
  <si>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</si>
  <si>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</si>
  <si>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</si>
  <si>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</si>
  <si>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</si>
  <si>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</si>
  <si>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</si>
  <si>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</si>
  <si>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</si>
  <si>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</si>
  <si>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</si>
  <si>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</si>
  <si>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</si>
  <si>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</si>
  <si>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</si>
  <si>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</si>
  <si>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</si>
  <si>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</si>
  <si>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</si>
  <si>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</si>
  <si>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</si>
  <si>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</si>
  <si>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</si>
  <si>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</si>
  <si>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</si>
  <si>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</si>
  <si>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</si>
  <si>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</si>
  <si>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</si>
  <si>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</si>
  <si>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</si>
  <si>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</si>
  <si>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</si>
  <si>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</si>
  <si>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</si>
  <si>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</si>
  <si>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</si>
  <si>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</si>
  <si>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</si>
  <si>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</si>
  <si>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</si>
  <si>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</si>
  <si>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</si>
  <si>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</si>
  <si>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</si>
  <si>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</si>
  <si>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</si>
  <si>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</si>
  <si>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</si>
  <si>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</si>
  <si>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</si>
  <si>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</si>
  <si>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</si>
  <si>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</si>
  <si>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</si>
  <si>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</si>
  <si>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</si>
  <si>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</si>
  <si>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</si>
  <si>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</si>
  <si>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</si>
  <si>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</si>
  <si>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</si>
  <si>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</si>
  <si>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</si>
  <si>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</si>
  <si>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</si>
  <si>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</si>
  <si>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</si>
  <si>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</si>
  <si>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</si>
  <si>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</si>
  <si>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</si>
  <si>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</si>
  <si>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</si>
  <si>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</si>
  <si>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</si>
  <si>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</si>
  <si>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</si>
  <si>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</si>
  <si>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</si>
  <si>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</si>
  <si>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</si>
  <si>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</si>
  <si>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</si>
  <si>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</si>
  <si>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</si>
  <si>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</si>
  <si>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</si>
  <si>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</si>
  <si>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</si>
  <si>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</si>
  <si>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</si>
  <si>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</si>
  <si>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</si>
  <si>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</si>
  <si>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</si>
  <si>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</si>
  <si>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</si>
  <si>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</si>
  <si>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</si>
  <si>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</si>
  <si>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</si>
  <si>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</si>
  <si>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</si>
  <si>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</si>
  <si>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</si>
  <si>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</si>
  <si>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</si>
  <si>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</si>
  <si>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</si>
  <si>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</si>
  <si>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</si>
  <si>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</si>
  <si>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</si>
  <si>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</si>
  <si>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</si>
  <si>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</si>
  <si>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</si>
  <si>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</si>
  <si>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</si>
  <si>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</si>
  <si>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</si>
  <si>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</si>
  <si>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</si>
  <si>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</si>
  <si>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</si>
  <si>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</si>
  <si>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</si>
  <si>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</si>
  <si>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</si>
  <si>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</si>
  <si>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</si>
  <si>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</si>
  <si>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</si>
  <si>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</si>
  <si>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</si>
  <si>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</si>
  <si>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</si>
  <si>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</si>
  <si>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</si>
  <si>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</si>
  <si>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</si>
  <si>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</si>
  <si>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</si>
  <si>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</si>
  <si>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</si>
  <si>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</si>
  <si>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</si>
  <si>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</si>
  <si>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</si>
  <si>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</si>
  <si>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</si>
  <si>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</si>
  <si>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</si>
  <si>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</si>
  <si>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</si>
  <si>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</si>
  <si>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</si>
  <si>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</si>
  <si>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</si>
  <si>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</si>
  <si>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</si>
  <si>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</si>
  <si>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</si>
  <si>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</si>
  <si>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</si>
  <si>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</si>
  <si>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</si>
  <si>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</si>
  <si>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</si>
  <si>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</si>
  <si>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</si>
  <si>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</si>
  <si>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</si>
  <si>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</si>
  <si>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</si>
  <si>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</si>
  <si>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</si>
  <si>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</si>
  <si>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</si>
  <si>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</si>
  <si>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</si>
  <si>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</si>
  <si>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</si>
  <si>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</si>
  <si>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</si>
  <si>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</si>
  <si>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</si>
  <si>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</si>
  <si>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</si>
  <si>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</si>
  <si>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</si>
  <si>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</si>
  <si>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</si>
  <si>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</si>
  <si>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</si>
  <si>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</si>
  <si>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</si>
  <si>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</si>
  <si>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</si>
  <si>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</si>
  <si>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</si>
  <si>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</si>
  <si>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</si>
  <si>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</si>
  <si>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</si>
  <si>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</si>
  <si>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</si>
  <si>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</si>
  <si>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</si>
  <si>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</si>
  <si>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</si>
  <si>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</si>
  <si>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</si>
  <si>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</si>
  <si>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</si>
  <si>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</si>
  <si>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</si>
  <si>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</si>
  <si>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</si>
  <si>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</si>
  <si>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</si>
  <si>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</si>
  <si>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</si>
  <si>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</si>
  <si>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</si>
  <si>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</si>
  <si>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</si>
  <si>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</si>
  <si>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</si>
  <si>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</si>
  <si>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</si>
  <si>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</si>
  <si>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</si>
  <si>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</si>
  <si>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</si>
  <si>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</si>
  <si>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</si>
  <si>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</si>
  <si>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</si>
  <si>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</si>
  <si>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</si>
  <si>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</si>
  <si>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</si>
  <si>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</si>
  <si>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</si>
  <si>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</si>
  <si>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</si>
  <si>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</si>
  <si>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</si>
  <si>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</si>
  <si>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</si>
  <si>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</si>
  <si>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</si>
  <si>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</si>
  <si>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</si>
  <si>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</si>
  <si>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</si>
  <si>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</si>
  <si>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</si>
  <si>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</si>
  <si>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</si>
  <si>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</si>
  <si>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</si>
  <si>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</si>
  <si>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</si>
  <si>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</si>
  <si>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</si>
  <si>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</si>
  <si>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</si>
  <si>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</si>
  <si>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</si>
  <si>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</si>
  <si>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</si>
  <si>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</si>
  <si>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</si>
  <si>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</si>
  <si>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</si>
  <si>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</si>
  <si>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</si>
  <si>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</si>
  <si>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</si>
  <si>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</si>
  <si>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</si>
  <si>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</si>
  <si>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</si>
  <si>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</si>
  <si>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</si>
  <si>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</si>
  <si>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</si>
  <si>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</si>
  <si>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</si>
  <si>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</si>
  <si>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</si>
  <si>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</si>
  <si>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</si>
  <si>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</si>
  <si>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</si>
  <si>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</si>
  <si>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</si>
  <si>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</si>
  <si>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</si>
  <si>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</si>
  <si>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</si>
  <si>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</si>
  <si>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</si>
  <si>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</si>
  <si>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</si>
  <si>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</si>
  <si>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</si>
  <si>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</si>
  <si>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</si>
  <si>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</si>
  <si>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</si>
  <si>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</si>
  <si>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</si>
  <si>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</si>
  <si>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</si>
  <si>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</si>
  <si>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</si>
  <si>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</si>
  <si>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</si>
  <si>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</si>
  <si>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</si>
  <si>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</si>
  <si>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</si>
  <si>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</si>
  <si>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</si>
  <si>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</si>
  <si>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</si>
  <si>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</si>
  <si>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</si>
  <si>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</si>
  <si>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</si>
  <si>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</si>
  <si>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</si>
  <si>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</si>
  <si>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</si>
  <si>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</si>
  <si>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</si>
  <si>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</si>
  <si>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</si>
  <si>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</si>
  <si>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</si>
  <si>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</si>
  <si>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</si>
  <si>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</si>
  <si>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</si>
  <si>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</si>
  <si>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</si>
  <si>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</si>
  <si>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</si>
  <si>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</si>
  <si>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</si>
  <si>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</si>
  <si>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</si>
  <si>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</si>
  <si>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</si>
  <si>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</si>
  <si>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</si>
  <si>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</si>
  <si>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</si>
  <si>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</si>
  <si>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</si>
  <si>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</si>
  <si>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</si>
  <si>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</si>
  <si>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</si>
  <si>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</si>
  <si>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</si>
  <si>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</si>
  <si>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</si>
  <si>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</si>
  <si>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</si>
  <si>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</si>
  <si>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</si>
  <si>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</si>
  <si>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</si>
  <si>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</si>
  <si>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</si>
  <si>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</si>
  <si>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</si>
  <si>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</si>
  <si>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</si>
  <si>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</si>
  <si>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</si>
  <si>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</si>
  <si>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</si>
  <si>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</si>
  <si>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</si>
  <si>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</si>
  <si>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</si>
  <si>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</si>
  <si>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</si>
  <si>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</si>
  <si>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</si>
  <si>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</si>
  <si>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</si>
  <si>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</si>
  <si>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</si>
  <si>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</si>
  <si>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</si>
  <si>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</si>
  <si>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</si>
  <si>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</si>
  <si>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</si>
  <si>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</si>
  <si>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</si>
  <si>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</si>
  <si>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</si>
  <si>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</si>
  <si>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</si>
  <si>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</si>
  <si>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</si>
  <si>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</si>
  <si>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</si>
  <si>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</si>
  <si>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</si>
  <si>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</si>
  <si>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</si>
  <si>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</si>
  <si>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</si>
  <si>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</si>
  <si>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</si>
  <si>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</si>
  <si>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</si>
  <si>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</si>
  <si>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</si>
  <si>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</si>
  <si>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</si>
  <si>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</si>
  <si>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</si>
  <si>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</si>
  <si>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</si>
  <si>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</si>
  <si>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</si>
  <si>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</si>
  <si>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</si>
  <si>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</si>
  <si>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</si>
  <si>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</si>
  <si>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</si>
  <si>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</si>
  <si>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</si>
  <si>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</si>
  <si>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</si>
  <si>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</si>
  <si>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</si>
  <si>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</si>
  <si>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</si>
  <si>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</si>
  <si>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</si>
  <si>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</si>
  <si>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</si>
  <si>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</si>
  <si>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</si>
  <si>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</si>
  <si>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</si>
  <si>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</si>
  <si>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</si>
  <si>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</si>
  <si>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</si>
  <si>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</si>
  <si>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</si>
  <si>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</si>
  <si>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</si>
  <si>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</si>
  <si>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</si>
  <si>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</si>
  <si>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</si>
  <si>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</si>
  <si>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</si>
  <si>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</si>
  <si>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</si>
  <si>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</si>
  <si>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</si>
  <si>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</si>
  <si>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</si>
  <si>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</si>
  <si>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</si>
  <si>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</si>
  <si>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</si>
  <si>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</si>
  <si>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</si>
  <si>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</si>
  <si>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</si>
  <si>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</si>
  <si>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</si>
  <si>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</si>
  <si>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</si>
  <si>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</si>
  <si>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</si>
  <si>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</si>
  <si>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</si>
  <si>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</si>
  <si>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</si>
  <si>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</si>
  <si>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</si>
  <si>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</si>
  <si>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</si>
  <si>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</si>
  <si>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</si>
  <si>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</si>
  <si>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</si>
  <si>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</si>
  <si>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</si>
  <si>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</si>
  <si>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</si>
  <si>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</si>
  <si>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</si>
  <si>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</si>
  <si>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</si>
  <si>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</si>
  <si>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</si>
  <si>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</si>
  <si>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</si>
  <si>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</si>
  <si>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</si>
  <si>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</si>
  <si>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</si>
  <si>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</si>
  <si>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</si>
  <si>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</si>
  <si>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</si>
  <si>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</si>
  <si>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</si>
  <si>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</si>
  <si>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</si>
  <si>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</si>
  <si>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</si>
  <si>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</si>
  <si>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</si>
  <si>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</si>
  <si>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</si>
  <si>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</si>
  <si>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</si>
  <si>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</si>
  <si>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</si>
  <si>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</si>
  <si>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</si>
  <si>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</si>
  <si>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</si>
  <si>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</si>
  <si>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</si>
  <si>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</si>
  <si>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</si>
  <si>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</si>
  <si>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</si>
  <si>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</si>
  <si>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</si>
  <si>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</si>
  <si>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</si>
  <si>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</si>
  <si>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</si>
  <si>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</si>
  <si>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</si>
  <si>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</si>
  <si>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</si>
  <si>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</si>
  <si>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</si>
  <si>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</si>
  <si>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</si>
  <si>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</si>
  <si>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</si>
  <si>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</si>
  <si>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</si>
  <si>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</si>
  <si>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</si>
  <si>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</si>
  <si>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</si>
  <si>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</si>
  <si>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</si>
  <si>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</si>
  <si>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</si>
  <si>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</si>
  <si>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</si>
  <si>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</si>
  <si>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</si>
  <si>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</si>
  <si>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</si>
  <si>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</si>
  <si>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</si>
  <si>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</si>
  <si>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</si>
  <si>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</si>
  <si>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</si>
  <si>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</si>
  <si>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</si>
  <si>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</si>
  <si>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</si>
  <si>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</si>
  <si>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</si>
  <si>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</si>
  <si>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</si>
  <si>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</si>
  <si>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</si>
  <si>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</si>
  <si>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</si>
  <si>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</si>
  <si>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</si>
  <si>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</si>
  <si>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</si>
  <si>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</si>
  <si>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</si>
  <si>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</si>
  <si>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</si>
  <si>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</si>
  <si>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</si>
  <si>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</si>
  <si>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</si>
  <si>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</si>
  <si>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</si>
  <si>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</si>
  <si>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</si>
  <si>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</si>
  <si>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</si>
  <si>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</si>
  <si>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</si>
  <si>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</si>
  <si>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</si>
  <si>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</si>
  <si>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</si>
  <si>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</si>
  <si>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</si>
  <si>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</si>
  <si>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</si>
  <si>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</si>
  <si>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</si>
  <si>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</si>
  <si>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</si>
  <si>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</si>
  <si>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</si>
  <si>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</si>
  <si>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</si>
  <si>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</si>
  <si>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</si>
  <si>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</si>
  <si>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</si>
  <si>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</si>
  <si>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</si>
  <si>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</si>
  <si>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</si>
  <si>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</si>
  <si>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</si>
  <si>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</si>
  <si>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</si>
  <si>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</si>
  <si>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</si>
  <si>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</si>
  <si>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</si>
  <si>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</si>
  <si>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</si>
  <si>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</si>
  <si>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</si>
  <si>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</si>
  <si>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</si>
  <si>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</si>
  <si>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</si>
  <si>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</si>
  <si>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</si>
  <si>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</si>
  <si>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</si>
  <si>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</si>
  <si>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</si>
  <si>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</si>
  <si>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</si>
  <si>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</si>
  <si>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</si>
  <si>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</si>
  <si>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</si>
  <si>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</si>
  <si>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</si>
  <si>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</si>
  <si>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</si>
  <si>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</si>
  <si>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</si>
  <si>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</si>
  <si>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</si>
  <si>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</si>
  <si>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</si>
  <si>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</si>
  <si>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</si>
  <si>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</si>
  <si>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</si>
  <si>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</si>
  <si>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</si>
  <si>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</si>
  <si>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</si>
  <si>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</si>
  <si>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</si>
  <si>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</si>
  <si>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</si>
  <si>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</si>
  <si>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</si>
  <si>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</si>
  <si>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</si>
  <si>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</si>
  <si>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</si>
  <si>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</si>
  <si>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</si>
  <si>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</si>
  <si>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</si>
  <si>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</si>
  <si>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</si>
  <si>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</si>
  <si>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</si>
  <si>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</si>
  <si>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</si>
  <si>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</si>
  <si>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</si>
  <si>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</si>
  <si>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</si>
  <si>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</si>
  <si>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</si>
  <si>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</si>
  <si>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</si>
  <si>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</si>
  <si>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</si>
  <si>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</si>
  <si>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</si>
  <si>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</si>
  <si>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</si>
  <si>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</si>
  <si>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</si>
  <si>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</si>
  <si>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</si>
  <si>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</si>
  <si>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</si>
  <si>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</si>
  <si>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</si>
  <si>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</si>
  <si>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</si>
  <si>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</si>
  <si>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</si>
  <si>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</si>
  <si>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</si>
  <si>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</si>
  <si>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</si>
  <si>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</si>
  <si>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</si>
  <si>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</si>
  <si>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</si>
  <si>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</si>
  <si>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</si>
  <si>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</si>
  <si>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</si>
  <si>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</si>
  <si>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</si>
  <si>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</si>
  <si>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</si>
  <si>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</si>
  <si>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</si>
  <si>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</si>
  <si>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</si>
  <si>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</si>
  <si>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</si>
  <si>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</si>
  <si>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</si>
  <si>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</si>
  <si>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</si>
  <si>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</si>
  <si>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</si>
  <si>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</si>
  <si>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</si>
  <si>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</si>
  <si>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</si>
  <si>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</si>
  <si>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</si>
  <si>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</si>
  <si>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</si>
  <si>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</si>
  <si>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</si>
  <si>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</si>
  <si>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</si>
  <si>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</si>
  <si>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</si>
  <si>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</si>
  <si>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</si>
  <si>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</si>
  <si>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</si>
  <si>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</si>
  <si>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</si>
  <si>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</si>
  <si>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</si>
  <si>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</si>
  <si>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</si>
  <si>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</si>
  <si>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</si>
  <si>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</si>
  <si>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</si>
  <si>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</si>
  <si>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</si>
  <si>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</si>
  <si>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</si>
  <si>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</si>
  <si>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</si>
  <si>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</si>
  <si>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</si>
  <si>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</si>
  <si>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</si>
  <si>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</si>
  <si>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</si>
  <si>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</si>
  <si>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</si>
  <si>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</si>
  <si>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</si>
  <si>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</si>
  <si>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</si>
  <si>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</si>
  <si>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</si>
  <si>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</si>
  <si>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</si>
  <si>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</si>
  <si>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</si>
  <si>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</si>
  <si>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</si>
  <si>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</si>
  <si>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</si>
  <si>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</si>
  <si>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</si>
  <si>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</si>
  <si>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</si>
  <si>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</si>
  <si>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</si>
  <si>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</si>
  <si>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</si>
  <si>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</si>
  <si>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</si>
  <si>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</si>
  <si>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</si>
  <si>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</si>
  <si>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</si>
  <si>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</si>
  <si>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</si>
  <si>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</si>
  <si>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</si>
  <si>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</si>
  <si>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</si>
  <si>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</si>
  <si>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</si>
  <si>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</si>
  <si>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</si>
  <si>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</si>
  <si>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</si>
  <si>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</si>
  <si>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</si>
  <si>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</si>
  <si>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</si>
  <si>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</si>
  <si>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</si>
  <si>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</si>
  <si>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</si>
  <si>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</si>
  <si>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</si>
  <si>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</si>
  <si>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</si>
  <si>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</si>
  <si>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</si>
  <si>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</si>
  <si>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</si>
  <si>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</si>
  <si>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</si>
  <si>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</si>
  <si>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</si>
  <si>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</si>
  <si>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</si>
  <si>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</si>
  <si>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</si>
  <si>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</si>
  <si>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</si>
  <si>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</si>
  <si>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</si>
  <si>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</si>
  <si>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</si>
  <si>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</si>
  <si>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</si>
  <si>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</si>
  <si>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</si>
  <si>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</si>
  <si>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</si>
  <si>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</si>
  <si>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</si>
  <si>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</si>
  <si>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</si>
  <si>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</si>
  <si>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</si>
  <si>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</si>
  <si>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</si>
  <si>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</si>
  <si>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</si>
  <si>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</si>
  <si>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</si>
  <si>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</si>
  <si>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</si>
  <si>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</si>
  <si>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</si>
  <si>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</si>
  <si>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</si>
  <si>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</si>
  <si>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</si>
  <si>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</si>
  <si>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</si>
  <si>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</si>
  <si>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</si>
  <si>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</si>
  <si>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</si>
  <si>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</si>
  <si>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</si>
  <si>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</si>
  <si>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</si>
  <si>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</si>
  <si>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</si>
  <si>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</si>
  <si>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</si>
  <si>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</si>
  <si>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</si>
  <si>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</si>
  <si>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</si>
  <si>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</si>
  <si>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</si>
  <si>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</si>
  <si>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</si>
  <si>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</si>
  <si>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</si>
  <si>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</si>
  <si>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</si>
  <si>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</si>
  <si>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</si>
  <si>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</si>
  <si>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</si>
  <si>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</si>
  <si>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</si>
  <si>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</si>
  <si>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</si>
  <si>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</si>
  <si>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</si>
  <si>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</si>
  <si>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</si>
  <si>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</si>
  <si>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</si>
  <si>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</si>
  <si>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</si>
  <si>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</si>
  <si>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</si>
  <si>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</si>
  <si>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</si>
  <si>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</si>
  <si>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</si>
  <si>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</si>
  <si>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</si>
  <si>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</si>
  <si>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</si>
  <si>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</si>
  <si>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</si>
  <si>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</si>
  <si>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</si>
  <si>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</si>
  <si>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</si>
  <si>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</si>
  <si>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</si>
  <si>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</si>
  <si>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</si>
  <si>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</si>
  <si>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</si>
  <si>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</si>
  <si>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</si>
  <si>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</si>
  <si>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</si>
  <si>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</si>
  <si>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</si>
  <si>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</si>
  <si>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</si>
  <si>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</si>
  <si>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</si>
  <si>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</si>
  <si>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</si>
  <si>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</si>
  <si>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</si>
  <si>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</si>
  <si>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</si>
  <si>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</si>
  <si>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</si>
  <si>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</si>
  <si>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</si>
  <si>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</si>
  <si>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</si>
  <si>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</si>
  <si>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</si>
  <si>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</si>
  <si>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</si>
  <si>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</si>
  <si>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</si>
  <si>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</si>
  <si>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</si>
  <si>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</si>
  <si>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</si>
  <si>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</si>
  <si>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</si>
  <si>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</si>
  <si>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</si>
  <si>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</si>
  <si>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</si>
  <si>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</si>
  <si>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</si>
  <si>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</si>
  <si>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</si>
  <si>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</si>
  <si>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</si>
  <si>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</si>
  <si>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</si>
  <si>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</si>
  <si>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</si>
  <si>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</si>
  <si>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</si>
  <si>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</si>
  <si>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</si>
  <si>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</si>
  <si>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</si>
  <si>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</si>
  <si>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</si>
  <si>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</si>
  <si>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</si>
  <si>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</si>
  <si>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</si>
  <si>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</si>
  <si>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</si>
  <si>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</si>
  <si>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</si>
  <si>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</si>
  <si>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</si>
  <si>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</si>
  <si>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</si>
  <si>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</si>
  <si>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</si>
  <si>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</si>
  <si>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</si>
  <si>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</si>
  <si>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</si>
  <si>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</si>
  <si>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</si>
  <si>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</si>
  <si>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</si>
  <si>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</si>
  <si>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</si>
  <si>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</si>
  <si>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</si>
  <si>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</si>
  <si>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</si>
  <si>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</si>
  <si>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</si>
  <si>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</si>
  <si>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</si>
  <si>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</si>
  <si>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</si>
  <si>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</si>
  <si>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</si>
  <si>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</si>
  <si>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</si>
  <si>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</si>
  <si>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</si>
  <si>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</si>
  <si>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</si>
  <si>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</si>
  <si>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</si>
  <si>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</si>
  <si>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</si>
  <si>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</si>
  <si>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</si>
  <si>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</si>
  <si>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</si>
  <si>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</si>
  <si>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</si>
  <si>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</si>
  <si>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</si>
  <si>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</si>
  <si>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</si>
  <si>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</si>
  <si>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</si>
  <si>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</si>
  <si>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</si>
  <si>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</si>
  <si>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</si>
  <si>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</si>
  <si>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</si>
  <si>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</si>
  <si>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</si>
  <si>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</si>
  <si>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</si>
  <si>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</si>
  <si>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</si>
  <si>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</si>
  <si>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</si>
  <si>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</si>
  <si>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</si>
  <si>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</si>
  <si>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</si>
  <si>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</si>
  <si>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</si>
  <si>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</si>
  <si>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</si>
  <si>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</si>
  <si>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</si>
  <si>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</si>
  <si>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</si>
  <si>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</si>
  <si>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</si>
  <si>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</si>
  <si>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</si>
  <si>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</si>
  <si>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</si>
  <si>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</si>
  <si>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</si>
  <si>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</si>
  <si>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</si>
  <si>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</si>
  <si>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</si>
  <si>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</si>
  <si>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</si>
  <si>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</si>
  <si>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</si>
  <si>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</si>
  <si>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</si>
  <si>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</si>
  <si>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</si>
  <si>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</si>
  <si>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</si>
  <si>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</si>
  <si>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</si>
  <si>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</si>
  <si>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</si>
  <si>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</si>
  <si>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</si>
  <si>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</si>
  <si>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</si>
  <si>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</si>
  <si>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</si>
  <si>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</si>
  <si>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</si>
  <si>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</si>
  <si>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</si>
  <si>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</si>
  <si>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</si>
  <si>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</si>
  <si>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</si>
  <si>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</si>
  <si>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</si>
  <si>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</si>
  <si>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</si>
  <si>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</si>
  <si>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</si>
  <si>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</si>
  <si>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</si>
  <si>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</si>
  <si>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</si>
  <si>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</si>
  <si>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</si>
  <si>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</si>
  <si>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</si>
  <si>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</si>
  <si>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</si>
  <si>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</si>
  <si>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</si>
  <si>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</si>
  <si>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</si>
  <si>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</si>
  <si>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</si>
  <si>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</si>
  <si>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</si>
  <si>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</si>
  <si>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</si>
  <si>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</si>
  <si>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</si>
  <si>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</si>
  <si>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</si>
  <si>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</si>
  <si>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</si>
  <si>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</si>
  <si>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</si>
  <si>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</si>
  <si>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</si>
  <si>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</si>
  <si>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</si>
  <si>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</si>
  <si>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</si>
  <si>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</si>
  <si>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</si>
  <si>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</si>
  <si>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</si>
  <si>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</si>
  <si>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</si>
  <si>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</si>
  <si>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</si>
  <si>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</si>
  <si>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</si>
  <si>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</si>
  <si>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</si>
  <si>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</si>
  <si>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</si>
  <si>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</si>
  <si>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</si>
  <si>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</si>
  <si>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</si>
  <si>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</si>
  <si>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</si>
  <si>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</si>
  <si>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</si>
  <si>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</si>
  <si>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</si>
  <si>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</si>
  <si>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</si>
  <si>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</si>
  <si>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</si>
  <si>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</si>
  <si>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</si>
  <si>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</si>
  <si>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</si>
  <si>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</si>
  <si>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</si>
  <si>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</si>
  <si>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</si>
  <si>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</si>
  <si>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</si>
  <si>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</si>
  <si>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</si>
  <si>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</si>
  <si>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</si>
  <si>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</si>
  <si>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</si>
  <si>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</si>
  <si>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</si>
  <si>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</si>
  <si>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</si>
  <si>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</si>
  <si>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</si>
  <si>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</si>
  <si>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</si>
  <si>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</si>
  <si>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</si>
  <si>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</si>
  <si>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</si>
  <si>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</si>
  <si>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</si>
  <si>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</si>
  <si>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</si>
  <si>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</si>
  <si>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</si>
  <si>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</si>
  <si>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</si>
  <si>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</si>
  <si>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</si>
  <si>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</si>
  <si>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</si>
  <si>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</si>
  <si>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</si>
  <si>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</si>
  <si>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</si>
  <si>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</si>
  <si>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</si>
  <si>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</si>
  <si>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</si>
  <si>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</si>
  <si>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</si>
  <si>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</si>
  <si>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</si>
  <si>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</si>
  <si>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</si>
  <si>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</si>
  <si>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</si>
  <si>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</si>
  <si>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</si>
  <si>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</si>
  <si>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</si>
  <si>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</si>
  <si>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</si>
  <si>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</si>
  <si>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</si>
  <si>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</si>
  <si>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</si>
  <si>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</si>
  <si>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</si>
  <si>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</si>
  <si>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</si>
  <si>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</si>
  <si>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</si>
  <si>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</si>
  <si>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</si>
  <si>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</si>
  <si>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</si>
  <si>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</si>
  <si>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</si>
  <si>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</si>
  <si>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</si>
  <si>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</si>
  <si>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</si>
  <si>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</si>
  <si>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</si>
  <si>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</si>
  <si>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</si>
  <si>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</si>
  <si>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</si>
  <si>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</si>
  <si>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</si>
  <si>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</si>
  <si>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</si>
  <si>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</si>
  <si>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</si>
  <si>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</si>
  <si>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</si>
  <si>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</si>
  <si>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</si>
  <si>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</si>
  <si>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</si>
  <si>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</si>
  <si>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</si>
  <si>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</si>
  <si>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</si>
  <si>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</si>
  <si>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</si>
  <si>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</si>
  <si>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</si>
  <si>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</si>
  <si>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</si>
  <si>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</si>
  <si>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</si>
  <si>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</si>
  <si>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</si>
  <si>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</si>
  <si>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</si>
  <si>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</si>
  <si>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</si>
  <si>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</si>
  <si>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</si>
  <si>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</si>
  <si>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</si>
  <si>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</si>
  <si>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</si>
  <si>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</si>
  <si>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</si>
  <si>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</si>
  <si>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</si>
  <si>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</si>
  <si>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</si>
  <si>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</si>
  <si>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</si>
  <si>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</si>
  <si>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</si>
  <si>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</si>
  <si>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</si>
  <si>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</si>
  <si>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</si>
  <si>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</si>
  <si>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</si>
  <si>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</si>
  <si>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</si>
  <si>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</si>
  <si>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</si>
  <si>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</si>
  <si>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</si>
  <si>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</si>
  <si>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</si>
  <si>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</si>
  <si>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</si>
  <si>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</si>
  <si>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</si>
  <si>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</si>
  <si>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</si>
  <si>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</si>
  <si>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</si>
  <si>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</si>
  <si>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</si>
  <si>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</si>
  <si>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</si>
  <si>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</si>
  <si>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</si>
  <si>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</si>
  <si>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</si>
  <si>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</si>
  <si>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</si>
  <si>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</si>
  <si>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</si>
  <si>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</si>
  <si>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</si>
  <si>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</si>
  <si>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</si>
  <si>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</si>
  <si>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</si>
  <si>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</si>
  <si>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</si>
  <si>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</si>
  <si>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</si>
  <si>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</si>
  <si>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</si>
  <si>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</si>
  <si>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</si>
  <si>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</si>
  <si>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</si>
  <si>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</si>
  <si>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</si>
  <si>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</si>
  <si>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</si>
  <si>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</si>
  <si>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</si>
  <si>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</si>
  <si>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</si>
  <si>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</si>
  <si>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</si>
  <si>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</si>
  <si>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</si>
  <si>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</si>
  <si>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</si>
  <si>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</si>
  <si>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</si>
  <si>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</si>
  <si>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</si>
  <si>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</si>
  <si>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</si>
  <si>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</si>
  <si>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</si>
  <si>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</si>
  <si>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</si>
  <si>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</si>
  <si>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</si>
  <si>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</si>
  <si>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</si>
  <si>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</si>
  <si>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</si>
  <si>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</si>
  <si>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</si>
  <si>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</si>
  <si>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</si>
  <si>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</si>
  <si>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</si>
  <si>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</si>
  <si>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</si>
  <si>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</si>
  <si>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</si>
  <si>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</si>
  <si>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</si>
  <si>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</si>
  <si>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</si>
  <si>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</si>
  <si>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</si>
  <si>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</si>
  <si>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</si>
  <si>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</si>
  <si>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</si>
  <si>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</si>
  <si>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</si>
  <si>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</si>
  <si>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</si>
  <si>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</si>
  <si>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</si>
  <si>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</si>
  <si>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</si>
  <si>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</si>
  <si>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</si>
  <si>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</si>
  <si>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</si>
  <si>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</si>
  <si>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</si>
  <si>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</si>
  <si>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</si>
  <si>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</si>
  <si>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</si>
  <si>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</si>
  <si>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</si>
  <si>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</si>
  <si>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</si>
  <si>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</si>
  <si>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</si>
  <si>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</si>
  <si>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</si>
  <si>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</si>
  <si>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</si>
  <si>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</si>
  <si>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</si>
  <si>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</si>
  <si>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</si>
  <si>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</si>
  <si>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</si>
  <si>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</si>
  <si>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</si>
  <si>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</si>
  <si>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</si>
  <si>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</si>
  <si>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</si>
  <si>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</si>
  <si>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</si>
  <si>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</si>
  <si>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</si>
  <si>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</si>
  <si>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</si>
  <si>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</si>
  <si>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</si>
  <si>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</si>
  <si>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</si>
  <si>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</si>
  <si>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</si>
  <si>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</si>
  <si>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</si>
  <si>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</si>
  <si>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</si>
  <si>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</si>
  <si>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</si>
  <si>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</si>
  <si>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</si>
  <si>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</si>
  <si>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</si>
  <si>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</si>
  <si>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</si>
  <si>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</si>
  <si>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</si>
  <si>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</si>
  <si>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</si>
  <si>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</si>
  <si>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</si>
  <si>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</si>
  <si>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</si>
  <si>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</si>
  <si>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</si>
  <si>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</si>
  <si>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</si>
  <si>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</si>
  <si>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</si>
  <si>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</si>
  <si>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</si>
  <si>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</si>
  <si>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</si>
  <si>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</si>
  <si>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</si>
  <si>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</si>
  <si>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</si>
  <si>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</si>
  <si>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</si>
  <si>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</si>
  <si>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</si>
  <si>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</si>
  <si>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</si>
  <si>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</si>
  <si>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</si>
  <si>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</si>
  <si>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</si>
  <si>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</si>
  <si>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</si>
  <si>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</si>
  <si>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</si>
  <si>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</si>
  <si>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</si>
  <si>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</si>
  <si>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</si>
  <si>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</si>
  <si>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</si>
  <si>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</si>
  <si>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</si>
  <si>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</si>
  <si>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</si>
  <si>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</si>
  <si>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</si>
  <si>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</si>
  <si>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</si>
  <si>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</si>
  <si>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</si>
  <si>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</si>
  <si>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</si>
  <si>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</si>
  <si>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</si>
  <si>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</si>
  <si>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</si>
  <si>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</si>
  <si>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</si>
  <si>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</si>
  <si>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</si>
  <si>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</si>
  <si>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</si>
  <si>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</si>
  <si>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</si>
  <si>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</si>
  <si>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</si>
  <si>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</si>
  <si>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</si>
  <si>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</si>
  <si>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</si>
  <si>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</si>
  <si>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</si>
  <si>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</si>
  <si>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</si>
  <si>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</si>
  <si>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</si>
  <si>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</si>
  <si>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</si>
  <si>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</si>
  <si>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</si>
  <si>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</si>
  <si>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</si>
  <si>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</si>
  <si>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</si>
  <si>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</si>
  <si>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</si>
  <si>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</si>
  <si>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</si>
  <si>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</si>
  <si>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</si>
  <si>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</si>
  <si>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</si>
  <si>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</si>
  <si>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</si>
  <si>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</si>
  <si>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</si>
  <si>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</si>
  <si>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</si>
  <si>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</si>
  <si>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</si>
  <si>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</si>
  <si>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</si>
  <si>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</si>
  <si>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</si>
  <si>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</si>
  <si>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</si>
  <si>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</si>
  <si>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</si>
  <si>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</si>
  <si>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</si>
  <si>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</si>
  <si>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</si>
  <si>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</si>
  <si>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</si>
  <si>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</si>
  <si>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</si>
  <si>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</si>
  <si>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</si>
  <si>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</si>
  <si>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</si>
  <si>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</si>
  <si>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</si>
  <si>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</si>
  <si>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</si>
  <si>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</si>
  <si>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</si>
  <si>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</si>
  <si>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</si>
  <si>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</si>
  <si>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</si>
  <si>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</si>
  <si>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</si>
  <si>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</si>
  <si>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</si>
  <si>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</si>
  <si>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</si>
  <si>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</si>
  <si>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</si>
  <si>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</si>
  <si>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</si>
  <si>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</si>
  <si>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</si>
  <si>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</si>
  <si>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</si>
  <si>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</si>
  <si>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</si>
  <si>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</si>
  <si>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</si>
  <si>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</si>
  <si>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</si>
  <si>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</si>
  <si>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</si>
  <si>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</si>
  <si>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</si>
  <si>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</si>
  <si>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</si>
  <si>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</si>
  <si>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</si>
  <si>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</si>
  <si>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</si>
  <si>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</si>
  <si>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</si>
  <si>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</si>
  <si>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</si>
  <si>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</si>
  <si>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</si>
  <si>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</si>
  <si>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</si>
  <si>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</si>
  <si>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</si>
  <si>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</si>
  <si>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</si>
  <si>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</si>
  <si>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</si>
  <si>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</si>
  <si>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</si>
  <si>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</si>
  <si>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</si>
  <si>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</si>
  <si>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</si>
  <si>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</si>
  <si>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</si>
  <si>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</si>
  <si>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</si>
  <si>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</si>
  <si>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</si>
  <si>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</si>
  <si>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</si>
  <si>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</si>
  <si>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</si>
  <si>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</si>
  <si>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</si>
  <si>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</si>
  <si>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</si>
  <si>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</si>
  <si>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</si>
  <si>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</si>
  <si>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</si>
  <si>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</si>
  <si>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</si>
  <si>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</si>
  <si>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</si>
  <si>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</si>
  <si>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</si>
  <si>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</si>
  <si>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</si>
  <si>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</si>
  <si>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</si>
  <si>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</si>
  <si>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</si>
  <si>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</si>
  <si>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</si>
  <si>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</si>
  <si>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</si>
  <si>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</si>
  <si>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</si>
  <si>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</si>
  <si>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</si>
  <si>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</si>
  <si>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</si>
  <si>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</si>
  <si>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</si>
  <si>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</si>
  <si>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</si>
  <si>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</si>
  <si>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</si>
  <si>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</si>
  <si>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</si>
  <si>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</si>
  <si>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</si>
  <si>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</si>
  <si>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</si>
  <si>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</si>
  <si>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</si>
  <si>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</si>
  <si>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</si>
  <si>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</si>
  <si>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</si>
  <si>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</si>
  <si>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</si>
  <si>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</si>
  <si>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</si>
  <si>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</si>
  <si>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</si>
  <si>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</si>
  <si>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</si>
  <si>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</si>
  <si>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</si>
  <si>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</si>
  <si>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</si>
  <si>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</si>
  <si>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</si>
  <si>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</si>
  <si>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</si>
  <si>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</si>
  <si>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</si>
  <si>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</si>
  <si>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</si>
  <si>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</si>
  <si>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</si>
  <si>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</si>
  <si>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</si>
  <si>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</si>
  <si>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</si>
  <si>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</si>
  <si>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</si>
  <si>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</si>
  <si>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</si>
  <si>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</si>
  <si>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</si>
  <si>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</si>
  <si>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</si>
  <si>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</si>
  <si>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</si>
  <si>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</si>
  <si>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</si>
  <si>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</si>
  <si>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</si>
  <si>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</si>
  <si>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</si>
  <si>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</si>
  <si>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</si>
  <si>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</si>
  <si>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</si>
  <si>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</si>
  <si>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</si>
  <si>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</si>
  <si>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</si>
  <si>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</si>
  <si>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</si>
  <si>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</si>
  <si>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</si>
  <si>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</si>
  <si>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</si>
  <si>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</si>
  <si>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</si>
  <si>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</si>
  <si>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</si>
  <si>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</si>
  <si>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</si>
  <si>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</si>
  <si>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</si>
  <si>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</si>
  <si>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</si>
  <si>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</si>
  <si>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</si>
  <si>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</si>
  <si>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</si>
  <si>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</si>
  <si>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</si>
  <si>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</si>
  <si>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</si>
  <si>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</si>
  <si>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</si>
  <si>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</si>
  <si>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</si>
  <si>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</si>
  <si>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</si>
  <si>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</si>
  <si>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</si>
  <si>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</si>
  <si>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</si>
  <si>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</si>
  <si>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</si>
  <si>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</si>
  <si>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</si>
  <si>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</si>
  <si>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</si>
  <si>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</si>
  <si>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</si>
  <si>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</si>
  <si>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</si>
  <si>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</si>
  <si>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</si>
  <si>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</si>
  <si>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</si>
  <si>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</si>
  <si>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</si>
  <si>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</si>
  <si>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</si>
  <si>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</si>
  <si>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</si>
  <si>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</si>
  <si>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</si>
  <si>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</si>
  <si>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</si>
  <si>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</si>
  <si>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</si>
  <si>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</si>
  <si>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</si>
  <si>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</si>
  <si>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</si>
  <si>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</si>
  <si>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</si>
  <si>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</si>
  <si>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</si>
  <si>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</si>
  <si>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</si>
  <si>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</si>
  <si>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</si>
  <si>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</si>
  <si>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</si>
  <si>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</si>
  <si>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</si>
  <si>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</si>
  <si>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</si>
  <si>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</si>
  <si>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</si>
  <si>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</si>
  <si>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</si>
  <si>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</si>
  <si>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</si>
  <si>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</si>
  <si>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</si>
  <si>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</si>
  <si>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</si>
  <si>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</si>
  <si>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</si>
  <si>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</si>
  <si>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</si>
  <si>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</si>
  <si>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</si>
  <si>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</si>
  <si>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</si>
  <si>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</si>
  <si>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</si>
  <si>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</si>
  <si>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</si>
  <si>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</si>
  <si>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</si>
  <si>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</si>
  <si>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</si>
  <si>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</si>
  <si>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</si>
  <si>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</si>
  <si>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</si>
  <si>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</si>
  <si>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</si>
  <si>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</si>
  <si>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</si>
  <si>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</si>
  <si>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</si>
  <si>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</si>
  <si>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</si>
  <si>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</si>
  <si>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</si>
  <si>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</si>
  <si>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</si>
  <si>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</si>
  <si>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</si>
  <si>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</si>
  <si>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</si>
  <si>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</si>
  <si>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</si>
  <si>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</si>
  <si>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</si>
  <si>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</si>
  <si>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</si>
  <si>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</si>
  <si>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</si>
  <si>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</si>
  <si>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</si>
  <si>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</si>
  <si>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</si>
  <si>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</si>
  <si>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</si>
  <si>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</si>
  <si>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</si>
  <si>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</si>
  <si>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</si>
  <si>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</si>
  <si>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</si>
  <si>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</si>
  <si>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</si>
  <si>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</si>
  <si>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</si>
  <si>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</si>
  <si>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</si>
  <si>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</si>
  <si>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</si>
  <si>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</si>
  <si>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</si>
  <si>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</si>
  <si>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</si>
  <si>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</si>
  <si>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</si>
  <si>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</si>
  <si>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</si>
  <si>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</si>
  <si>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</si>
  <si>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</si>
  <si>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</si>
  <si>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</si>
  <si>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</si>
  <si>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</si>
  <si>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</si>
  <si>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</si>
  <si>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</si>
  <si>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</si>
  <si>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</si>
  <si>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</si>
  <si>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</si>
  <si>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</si>
  <si>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</si>
  <si>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</si>
  <si>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</si>
  <si>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</si>
  <si>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</si>
  <si>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</si>
  <si>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</si>
  <si>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</si>
  <si>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</si>
  <si>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</si>
  <si>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</si>
  <si>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</si>
  <si>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</si>
  <si>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</si>
  <si>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</si>
  <si>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</si>
  <si>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</si>
  <si>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</si>
  <si>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</si>
  <si>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</si>
  <si>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</si>
  <si>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</si>
  <si>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</si>
  <si>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</si>
  <si>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</si>
  <si>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</si>
  <si>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</si>
  <si>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</si>
  <si>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</si>
  <si>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</si>
  <si>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</si>
  <si>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</si>
  <si>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</si>
  <si>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</si>
  <si>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</si>
  <si>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</si>
  <si>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</si>
  <si>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</si>
  <si>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</si>
  <si>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</si>
  <si>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</si>
  <si>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</si>
  <si>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</si>
  <si>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</si>
  <si>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</si>
  <si>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</si>
  <si>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</si>
  <si>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</si>
  <si>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</si>
  <si>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</si>
  <si>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</si>
  <si>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</si>
  <si>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</si>
  <si>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</si>
  <si>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</si>
  <si>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</si>
  <si>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</si>
  <si>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</si>
  <si>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</si>
  <si>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</si>
  <si>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</si>
  <si>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</si>
  <si>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</si>
  <si>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</si>
  <si>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</si>
  <si>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</si>
  <si>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</si>
  <si>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</si>
  <si>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</si>
  <si>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</si>
  <si>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</si>
  <si>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</si>
  <si>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</si>
  <si>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</si>
  <si>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</si>
  <si>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</si>
  <si>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</si>
  <si>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</si>
  <si>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</si>
  <si>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</si>
  <si>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</si>
  <si>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</si>
  <si>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</si>
  <si>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</si>
  <si>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</si>
  <si>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</si>
  <si>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</si>
  <si>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</si>
  <si>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</si>
  <si>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</si>
  <si>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</si>
  <si>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</si>
  <si>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</si>
  <si>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</si>
  <si>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</si>
  <si>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</si>
  <si>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</si>
  <si>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</si>
  <si>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</si>
  <si>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</si>
  <si>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</si>
  <si>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</si>
  <si>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</si>
  <si>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</si>
  <si>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</si>
  <si>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</si>
  <si>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</si>
  <si>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</si>
  <si>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</si>
  <si>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</si>
  <si>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</si>
  <si>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</si>
  <si>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</si>
  <si>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</si>
  <si>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</si>
  <si>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</si>
  <si>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</si>
  <si>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</si>
  <si>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</si>
  <si>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</si>
  <si>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</si>
  <si>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</si>
  <si>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</si>
  <si>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</si>
  <si>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</si>
  <si>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</si>
  <si>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</si>
  <si>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</si>
  <si>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</si>
  <si>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</si>
  <si>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</si>
  <si>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</si>
  <si>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</si>
  <si>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</si>
  <si>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</si>
  <si>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</si>
  <si>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</si>
  <si>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</si>
  <si>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</si>
  <si>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</si>
  <si>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</si>
  <si>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</si>
  <si>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</si>
  <si>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</si>
  <si>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</si>
  <si>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</si>
  <si>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</si>
  <si>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</si>
  <si>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</si>
  <si>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</si>
  <si>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</si>
  <si>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</si>
  <si>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</si>
  <si>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</si>
  <si>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</si>
  <si>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</si>
  <si>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</si>
  <si>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</si>
  <si>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</si>
  <si>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</si>
  <si>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</si>
  <si>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</si>
  <si>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</si>
  <si>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</si>
  <si>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</si>
  <si>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</si>
  <si>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</si>
  <si>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</si>
  <si>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</si>
  <si>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</si>
  <si>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</si>
  <si>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</si>
  <si>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</si>
  <si>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</si>
  <si>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</si>
  <si>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</si>
  <si>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</si>
  <si>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</si>
  <si>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</si>
  <si>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</si>
  <si>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</si>
  <si>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</si>
  <si>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</si>
  <si>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</si>
  <si>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</si>
  <si>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</si>
  <si>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</si>
  <si>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</si>
  <si>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</si>
  <si>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</si>
  <si>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</si>
  <si>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</si>
  <si>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</si>
  <si>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</si>
  <si>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</si>
  <si>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</si>
  <si>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</si>
  <si>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</si>
  <si>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</si>
  <si>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</si>
  <si>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</si>
  <si>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</si>
  <si>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</si>
  <si>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</si>
  <si>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</si>
  <si>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</si>
  <si>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</si>
  <si>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</si>
  <si>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</si>
  <si>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</si>
  <si>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</si>
  <si>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</si>
  <si>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</si>
  <si>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</si>
  <si>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</si>
  <si>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</si>
  <si>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</si>
  <si>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</si>
  <si>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</si>
  <si>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</si>
  <si>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</si>
  <si>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</si>
  <si>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</si>
  <si>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</si>
  <si>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</si>
  <si>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</si>
  <si>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</si>
  <si>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</si>
  <si>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</si>
  <si>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</si>
  <si>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</si>
  <si>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</si>
  <si>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</si>
  <si>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</si>
  <si>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</si>
  <si>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</si>
  <si>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</si>
  <si>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</si>
  <si>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</si>
  <si>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</si>
  <si>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</si>
  <si>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</si>
  <si>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</si>
  <si>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</si>
  <si>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</si>
  <si>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</si>
  <si>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</si>
  <si>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</si>
  <si>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</si>
  <si>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</si>
  <si>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</si>
  <si>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</si>
  <si>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</si>
  <si>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</si>
  <si>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</si>
  <si>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</si>
  <si>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</si>
  <si>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</si>
  <si>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</si>
  <si>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</si>
  <si>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</si>
  <si>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</si>
  <si>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</si>
  <si>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</si>
  <si>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</si>
  <si>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</si>
  <si>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</si>
  <si>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</si>
  <si>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</si>
  <si>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</si>
  <si>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</si>
  <si>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</si>
  <si>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</si>
  <si>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</si>
  <si>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</si>
  <si>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</si>
  <si>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</si>
  <si>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</si>
  <si>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</si>
  <si>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</si>
  <si>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</si>
  <si>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</si>
  <si>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</si>
  <si>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</si>
  <si>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</si>
  <si>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</si>
  <si>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</si>
  <si>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</si>
  <si>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</si>
  <si>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</si>
  <si>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</si>
  <si>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</si>
  <si>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</si>
  <si>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</si>
  <si>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</si>
  <si>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</si>
  <si>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</si>
  <si>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</si>
  <si>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</si>
  <si>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</si>
  <si>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</si>
  <si>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</si>
  <si>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</si>
  <si>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</si>
  <si>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</si>
  <si>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</si>
  <si>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</si>
  <si>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</si>
  <si>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</si>
  <si>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</si>
  <si>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</si>
  <si>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</si>
  <si>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</si>
  <si>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</si>
  <si>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</si>
  <si>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</si>
  <si>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</si>
  <si>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</si>
  <si>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</si>
  <si>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</si>
  <si>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</si>
  <si>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</si>
  <si>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</si>
  <si>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</si>
  <si>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</si>
  <si>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</si>
  <si>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</si>
  <si>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</si>
  <si>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</si>
  <si>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</si>
  <si>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</si>
  <si>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</si>
  <si>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</si>
  <si>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</si>
  <si>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</si>
  <si>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</si>
  <si>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</si>
  <si>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</si>
  <si>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</si>
  <si>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</si>
  <si>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</si>
  <si>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</si>
  <si>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</si>
  <si>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</si>
  <si>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</si>
  <si>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</si>
  <si>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</si>
  <si>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</si>
  <si>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</si>
  <si>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</si>
  <si>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</si>
  <si>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</si>
  <si>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</si>
  <si>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</si>
  <si>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</si>
  <si>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</si>
  <si>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</si>
  <si>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</si>
  <si>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</si>
  <si>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</si>
  <si>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</si>
  <si>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</si>
  <si>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</si>
  <si>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</si>
  <si>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</si>
  <si>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</si>
  <si>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</si>
  <si>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</si>
  <si>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</si>
  <si>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</si>
  <si>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</si>
  <si>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</si>
  <si>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</si>
  <si>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</si>
  <si>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</si>
  <si>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</si>
  <si>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</si>
  <si>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</si>
  <si>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</si>
  <si>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</si>
  <si>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</si>
  <si>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</si>
  <si>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</si>
  <si>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</si>
  <si>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</si>
  <si>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</si>
  <si>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</si>
  <si>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</si>
  <si>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</si>
  <si>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</si>
  <si>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</si>
  <si>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</si>
  <si>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</si>
  <si>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</si>
  <si>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</si>
  <si>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</si>
  <si>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</si>
  <si>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</si>
  <si>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</si>
  <si>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</si>
  <si>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</si>
  <si>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</si>
  <si>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</si>
  <si>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</si>
  <si>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</si>
  <si>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</si>
  <si>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</si>
  <si>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</si>
  <si>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</si>
  <si>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</si>
  <si>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</si>
  <si>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</si>
  <si>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</si>
  <si>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</si>
  <si>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</si>
  <si>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</si>
  <si>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</si>
  <si>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</si>
  <si>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</si>
  <si>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</si>
  <si>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</si>
  <si>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</si>
  <si>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</si>
  <si>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</si>
  <si>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</si>
  <si>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</si>
  <si>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</si>
  <si>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</si>
  <si>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</si>
  <si>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</si>
  <si>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</si>
  <si>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</si>
  <si>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</si>
  <si>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</si>
  <si>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</si>
  <si>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</si>
  <si>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</si>
  <si>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</si>
  <si>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</si>
  <si>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</si>
  <si>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</si>
  <si>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</si>
  <si>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</si>
  <si>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</si>
  <si>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</si>
  <si>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</si>
  <si>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</si>
  <si>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</si>
  <si>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</si>
  <si>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</si>
  <si>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</si>
  <si>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</si>
  <si>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</si>
  <si>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</si>
  <si>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</si>
  <si>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</si>
  <si>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</si>
  <si>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</si>
  <si>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</si>
  <si>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</si>
  <si>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</si>
  <si>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</si>
  <si>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</si>
  <si>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</si>
  <si>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</si>
  <si>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</si>
  <si>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</si>
  <si>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</si>
  <si>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</si>
  <si>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</si>
  <si>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</si>
  <si>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</si>
  <si>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</si>
  <si>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</si>
  <si>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</si>
  <si>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</si>
  <si>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</si>
  <si>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</si>
  <si>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</si>
  <si>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</si>
  <si>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</si>
  <si>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</si>
  <si>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</si>
  <si>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</si>
  <si>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</si>
  <si>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</si>
  <si>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</si>
  <si>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</si>
  <si>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</si>
  <si>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</si>
  <si>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</si>
  <si>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</si>
  <si>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</si>
  <si>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</si>
  <si>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</si>
  <si>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</si>
  <si>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</si>
  <si>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</si>
  <si>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</si>
  <si>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</si>
  <si>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</si>
  <si>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</si>
  <si>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</si>
  <si>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</si>
  <si>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</si>
  <si>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</si>
  <si>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</si>
  <si>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</si>
  <si>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</si>
  <si>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</si>
  <si>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</si>
  <si>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</si>
  <si>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</si>
  <si>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</si>
  <si>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</si>
  <si>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</si>
  <si>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</si>
  <si>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</si>
  <si>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</si>
  <si>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</si>
  <si>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</si>
  <si>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</si>
  <si>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</si>
  <si>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</si>
  <si>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</si>
  <si>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</si>
  <si>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</si>
  <si>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</si>
  <si>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</si>
  <si>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</si>
  <si>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</si>
  <si>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</si>
  <si>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</si>
  <si>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</si>
  <si>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</si>
  <si>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</si>
  <si>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</si>
  <si>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</si>
  <si>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</si>
  <si>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</si>
  <si>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</si>
  <si>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</si>
  <si>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</si>
  <si>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</si>
  <si>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</si>
  <si>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</si>
  <si>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</si>
  <si>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</si>
  <si>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</si>
  <si>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</si>
  <si>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</si>
  <si>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</si>
  <si>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</si>
  <si>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</si>
  <si>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</si>
  <si>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</si>
  <si>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</si>
  <si>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</si>
  <si>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</si>
  <si>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</si>
  <si>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</si>
  <si>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</si>
  <si>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</si>
  <si>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</si>
  <si>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</si>
  <si>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</si>
  <si>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</si>
  <si>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</si>
  <si>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</si>
  <si>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</si>
  <si>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</si>
  <si>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</si>
  <si>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</si>
  <si>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</si>
  <si>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</si>
  <si>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</si>
  <si>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</si>
  <si>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</si>
  <si>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</si>
  <si>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</si>
  <si>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</si>
  <si>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</si>
  <si>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</si>
  <si>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</si>
  <si>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</si>
  <si>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</si>
  <si>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</si>
  <si>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</si>
  <si>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</si>
  <si>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</si>
  <si>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</si>
  <si>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</si>
  <si>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</si>
  <si>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</si>
  <si>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</si>
  <si>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</si>
  <si>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</si>
  <si>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</si>
  <si>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</si>
  <si>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</si>
  <si>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</si>
  <si>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</si>
  <si>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</si>
  <si>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</si>
  <si>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</si>
  <si>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</si>
  <si>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</si>
  <si>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</si>
  <si>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</si>
  <si>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</si>
  <si>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</si>
  <si>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</si>
  <si>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</si>
  <si>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</si>
  <si>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</si>
  <si>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</si>
  <si>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</si>
  <si>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</si>
  <si>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</si>
  <si>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</si>
  <si>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</si>
  <si>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</si>
  <si>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</si>
  <si>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</si>
  <si>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</si>
  <si>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</si>
  <si>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</si>
  <si>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</si>
  <si>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</si>
  <si>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</si>
  <si>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</si>
  <si>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</si>
  <si>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</si>
  <si>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</si>
  <si>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</si>
  <si>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</si>
  <si>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</si>
  <si>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</si>
  <si>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</si>
  <si>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</si>
  <si>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</si>
  <si>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</si>
  <si>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</si>
  <si>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</si>
  <si>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</si>
  <si>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</si>
  <si>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</si>
  <si>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</si>
  <si>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</si>
  <si>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</si>
  <si>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</si>
  <si>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</si>
  <si>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</si>
  <si>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</si>
  <si>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</si>
  <si>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</si>
  <si>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</si>
  <si>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</si>
  <si>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</si>
  <si>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</si>
  <si>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</si>
  <si>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</si>
  <si>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</si>
  <si>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</si>
  <si>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</si>
  <si>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</si>
  <si>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</si>
  <si>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</si>
  <si>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</si>
  <si>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</si>
  <si>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</si>
  <si>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</si>
  <si>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</si>
  <si>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</si>
  <si>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</si>
  <si>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</si>
  <si>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</si>
  <si>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</si>
  <si>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</si>
  <si>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</si>
  <si>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</si>
  <si>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</si>
  <si>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</si>
  <si>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</si>
  <si>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</si>
  <si>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</si>
  <si>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</si>
  <si>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</si>
  <si>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</si>
  <si>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</si>
  <si>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</si>
  <si>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</si>
  <si>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</si>
  <si>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</si>
  <si>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</si>
  <si>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</si>
  <si>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</si>
  <si>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</si>
  <si>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</si>
  <si>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</si>
  <si>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</si>
  <si>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</si>
  <si>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</si>
  <si>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</si>
  <si>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</si>
  <si>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</si>
  <si>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</si>
  <si>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</si>
  <si>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</si>
  <si>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</si>
  <si>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</si>
  <si>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</si>
  <si>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</si>
  <si>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</si>
  <si>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</si>
  <si>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</si>
  <si>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</si>
  <si>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</si>
  <si>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</si>
  <si>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</si>
  <si>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</si>
  <si>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</si>
  <si>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</si>
  <si>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</si>
  <si>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</si>
  <si>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</si>
  <si>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</si>
  <si>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</si>
  <si>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</si>
  <si>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</si>
  <si>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</si>
  <si>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</si>
  <si>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</si>
  <si>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</si>
  <si>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</si>
  <si>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</si>
  <si>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</si>
  <si>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</si>
  <si>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</si>
  <si>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</si>
  <si>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</si>
  <si>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</si>
  <si>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</si>
  <si>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</si>
  <si>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</si>
  <si>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</si>
  <si>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</si>
  <si>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</si>
  <si>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</si>
  <si>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</si>
  <si>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</si>
  <si>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</si>
  <si>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</si>
  <si>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</si>
  <si>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</si>
  <si>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</si>
  <si>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</si>
  <si>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</si>
  <si>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</si>
  <si>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</si>
  <si>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</si>
  <si>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</si>
  <si>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</si>
  <si>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</si>
  <si>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</si>
  <si>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</si>
  <si>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</si>
  <si>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</si>
  <si>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</si>
  <si>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</si>
  <si>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</si>
  <si>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</si>
  <si>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</si>
  <si>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</si>
  <si>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</si>
  <si>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</si>
  <si>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</si>
  <si>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</si>
  <si>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</si>
  <si>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</si>
  <si>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</si>
  <si>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</si>
  <si>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</si>
  <si>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</si>
  <si>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</si>
  <si>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</si>
  <si>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</si>
  <si>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</si>
  <si>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</si>
  <si>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</si>
  <si>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</si>
  <si>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</si>
  <si>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</si>
  <si>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</si>
  <si>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</si>
  <si>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</si>
  <si>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</si>
  <si>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</si>
  <si>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</si>
  <si>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</si>
  <si>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</si>
  <si>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</si>
  <si>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</si>
  <si>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</si>
  <si>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</si>
  <si>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</si>
  <si>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</si>
  <si>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</si>
  <si>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</si>
  <si>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</si>
  <si>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</si>
  <si>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</si>
  <si>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</si>
  <si>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</si>
  <si>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</si>
  <si>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</si>
  <si>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</si>
  <si>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</si>
  <si>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</si>
  <si>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</si>
  <si>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</si>
  <si>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</si>
  <si>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</si>
  <si>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</si>
  <si>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</si>
  <si>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</si>
  <si>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</si>
  <si>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</si>
  <si>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</si>
  <si>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</si>
  <si>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</si>
  <si>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</si>
  <si>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</si>
  <si>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</si>
  <si>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</si>
  <si>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</si>
  <si>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</si>
  <si>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</si>
  <si>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</si>
  <si>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</si>
  <si>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</si>
  <si>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</si>
  <si>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</si>
  <si>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</si>
  <si>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</si>
  <si>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</si>
  <si>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</si>
  <si>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</si>
  <si>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</si>
  <si>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</si>
  <si>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</si>
  <si>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</si>
  <si>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</si>
  <si>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</si>
  <si>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</si>
  <si>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</si>
  <si>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</si>
  <si>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</si>
  <si>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</si>
  <si>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</si>
  <si>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</si>
  <si>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</si>
  <si>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</si>
  <si>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</si>
  <si>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</si>
  <si>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</si>
  <si>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</si>
  <si>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</si>
  <si>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</si>
  <si>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</si>
  <si>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</si>
  <si>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</si>
  <si>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</si>
  <si>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</si>
  <si>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</si>
  <si>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</si>
  <si>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</si>
  <si>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</si>
  <si>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</si>
  <si>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</si>
  <si>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</si>
  <si>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</si>
  <si>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</si>
  <si>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</si>
  <si>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</si>
  <si>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</si>
  <si>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</si>
  <si>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</si>
  <si>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</si>
  <si>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</si>
  <si>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</si>
  <si>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</si>
  <si>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</si>
  <si>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</si>
  <si>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</si>
  <si>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</si>
  <si>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</si>
  <si>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</si>
  <si>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</si>
  <si>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</si>
  <si>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</si>
  <si>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</si>
  <si>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</si>
  <si>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</si>
  <si>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</si>
  <si>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</si>
  <si>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</si>
  <si>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</si>
  <si>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</si>
  <si>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</si>
  <si>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</si>
  <si>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</si>
  <si>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</si>
  <si>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</si>
  <si>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</si>
  <si>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</si>
  <si>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</si>
  <si>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</si>
  <si>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</si>
  <si>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</si>
  <si>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</si>
  <si>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</si>
  <si>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</si>
  <si>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</si>
  <si>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</si>
  <si>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</si>
  <si>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</si>
  <si>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</si>
  <si>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</si>
  <si>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</si>
  <si>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</si>
  <si>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</si>
  <si>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</si>
  <si>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</si>
  <si>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</si>
  <si>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</si>
  <si>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</si>
  <si>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</si>
  <si>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</si>
  <si>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</si>
  <si>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</si>
  <si>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</si>
  <si>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</si>
  <si>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</si>
  <si>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</si>
  <si>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</si>
  <si>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</si>
  <si>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</si>
  <si>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</si>
  <si>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</si>
  <si>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</si>
  <si>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</si>
  <si>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</si>
  <si>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</si>
  <si>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</si>
  <si>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</si>
  <si>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</si>
  <si>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</si>
  <si>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</si>
  <si>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</si>
  <si>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</si>
  <si>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</si>
  <si>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</si>
  <si>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</si>
  <si>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</si>
  <si>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</si>
  <si>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</si>
  <si>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</si>
  <si>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</si>
  <si>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</si>
  <si>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</si>
  <si>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</si>
  <si>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</si>
  <si>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</si>
  <si>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</si>
  <si>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</si>
  <si>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</si>
  <si>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</si>
  <si>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</si>
  <si>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</si>
  <si>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</si>
  <si>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</si>
  <si>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</si>
  <si>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</si>
  <si>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</si>
  <si>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</si>
  <si>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</si>
  <si>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</si>
  <si>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</si>
  <si>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</si>
  <si>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</si>
  <si>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</si>
  <si>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</si>
  <si>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</si>
  <si>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</si>
  <si>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</si>
  <si>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</si>
  <si>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</si>
  <si>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</si>
  <si>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</si>
  <si>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</si>
  <si>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</si>
  <si>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</si>
  <si>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</si>
  <si>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</si>
  <si>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</si>
  <si>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</si>
  <si>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</si>
  <si>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</si>
  <si>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</si>
  <si>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</si>
  <si>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</si>
  <si>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</si>
  <si>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</si>
  <si>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</si>
  <si>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</si>
  <si>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</si>
  <si>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</si>
  <si>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</si>
  <si>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</si>
  <si>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</si>
  <si>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</si>
  <si>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</si>
  <si>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</si>
  <si>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</si>
  <si>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</si>
  <si>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</si>
  <si>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</si>
  <si>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</si>
  <si>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</si>
  <si>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</si>
  <si>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</si>
  <si>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</si>
  <si>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</si>
  <si>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</si>
  <si>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</si>
  <si>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</si>
  <si>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</si>
  <si>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</si>
  <si>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</si>
  <si>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</si>
  <si>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</si>
  <si>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</si>
  <si>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</si>
  <si>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</si>
  <si>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</si>
  <si>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</si>
  <si>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</si>
  <si>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</si>
  <si>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</si>
  <si>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</si>
  <si>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</si>
  <si>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</si>
  <si>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</si>
  <si>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</si>
  <si>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</si>
  <si>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</si>
  <si>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</si>
  <si>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</si>
  <si>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</si>
  <si>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</si>
  <si>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</si>
  <si>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</si>
  <si>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</si>
  <si>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</si>
  <si>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</si>
  <si>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</si>
  <si>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</si>
  <si>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</si>
  <si>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</si>
  <si>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</si>
  <si>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</si>
  <si>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</si>
  <si>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</si>
  <si>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</si>
  <si>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</si>
  <si>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</si>
  <si>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</si>
  <si>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</si>
  <si>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</si>
  <si>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</si>
  <si>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</si>
  <si>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</si>
  <si>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</si>
  <si>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</si>
  <si>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</si>
  <si>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</si>
  <si>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</si>
  <si>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</si>
  <si>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</si>
  <si>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</si>
  <si>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</si>
  <si>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</si>
  <si>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</si>
  <si>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</si>
  <si>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</si>
  <si>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</si>
  <si>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</si>
  <si>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</si>
  <si>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</si>
  <si>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</si>
  <si>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</si>
  <si>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</si>
  <si>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</si>
  <si>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</si>
  <si>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</si>
  <si>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</si>
  <si>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</si>
  <si>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</si>
  <si>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</si>
  <si>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</si>
  <si>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</si>
  <si>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</si>
  <si>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</si>
  <si>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</si>
  <si>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</si>
  <si>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</si>
  <si>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</si>
  <si>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</si>
  <si>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</si>
  <si>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</si>
  <si>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</si>
  <si>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</si>
  <si>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</si>
  <si>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</si>
  <si>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</si>
  <si>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</si>
  <si>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</si>
  <si>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</si>
  <si>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</si>
  <si>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</si>
  <si>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</si>
  <si>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</si>
  <si>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</si>
  <si>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</si>
  <si>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</si>
  <si>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</si>
  <si>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</si>
  <si>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</si>
  <si>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</si>
  <si>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</si>
  <si>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</si>
  <si>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</si>
  <si>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</si>
  <si>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</si>
  <si>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</si>
  <si>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</si>
  <si>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</si>
  <si>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</si>
  <si>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</si>
  <si>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</si>
  <si>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</si>
  <si>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</si>
  <si>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</si>
  <si>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</si>
  <si>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</si>
  <si>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</si>
  <si>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</si>
  <si>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</si>
  <si>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</si>
  <si>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</si>
  <si>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</si>
  <si>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</si>
  <si>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</si>
  <si>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</si>
  <si>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</si>
  <si>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</si>
  <si>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</si>
  <si>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</si>
  <si>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</si>
  <si>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</si>
  <si>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</si>
  <si>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</si>
  <si>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</si>
  <si>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</si>
  <si>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</si>
  <si>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</si>
  <si>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</si>
  <si>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</si>
  <si>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</si>
  <si>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</si>
  <si>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</si>
  <si>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</si>
  <si>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</si>
  <si>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</si>
  <si>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</si>
  <si>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</si>
  <si>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</si>
  <si>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</si>
  <si>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</si>
  <si>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</si>
  <si>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</si>
  <si>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</si>
  <si>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</si>
  <si>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</si>
  <si>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</si>
  <si>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</si>
  <si>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</si>
  <si>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</si>
  <si>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</si>
  <si>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</si>
  <si>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</si>
  <si>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</si>
  <si>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</si>
  <si>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</si>
  <si>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</si>
  <si>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</si>
  <si>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</si>
  <si>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</si>
  <si>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</si>
  <si>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</si>
  <si>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</si>
  <si>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</si>
  <si>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</si>
  <si>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</si>
  <si>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</si>
  <si>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</si>
  <si>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</si>
  <si>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</si>
  <si>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</si>
  <si>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</si>
  <si>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</si>
  <si>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</si>
  <si>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</si>
  <si>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</si>
  <si>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</si>
  <si>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</si>
  <si>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</si>
  <si>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</si>
  <si>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</si>
  <si>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</si>
  <si>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</si>
  <si>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</si>
  <si>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</si>
  <si>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</si>
  <si>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</si>
  <si>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</si>
  <si>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</si>
  <si>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</si>
  <si>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</si>
  <si>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</si>
  <si>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</si>
  <si>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</si>
  <si>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</si>
  <si>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</si>
  <si>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</si>
  <si>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</si>
  <si>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</si>
  <si>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</si>
  <si>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</si>
  <si>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</si>
  <si>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</si>
  <si>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</si>
  <si>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</si>
  <si>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</si>
  <si>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</si>
  <si>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</si>
  <si>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</si>
  <si>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</si>
  <si>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</si>
  <si>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</si>
  <si>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</si>
  <si>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</si>
  <si>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</si>
  <si>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</si>
  <si>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</si>
  <si>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</si>
  <si>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</si>
  <si>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</si>
  <si>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</si>
  <si>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</si>
  <si>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</si>
  <si>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</si>
  <si>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</si>
  <si>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</si>
  <si>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</si>
  <si>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</si>
  <si>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</si>
  <si>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</si>
  <si>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</si>
  <si>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</si>
  <si>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</si>
  <si>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</si>
  <si>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</si>
  <si>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</si>
  <si>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</si>
  <si>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</si>
  <si>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</si>
  <si>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</si>
  <si>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</si>
  <si>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</si>
  <si>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</si>
  <si>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</si>
  <si>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</si>
  <si>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</si>
  <si>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</si>
  <si>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</si>
  <si>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</si>
  <si>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</si>
  <si>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</si>
  <si>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</si>
  <si>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</si>
  <si>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</si>
  <si>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</si>
  <si>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</si>
  <si>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</si>
  <si>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</si>
  <si>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</si>
  <si>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</si>
  <si>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</si>
  <si>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</si>
  <si>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</si>
  <si>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</si>
  <si>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</si>
  <si>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</si>
  <si>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</si>
  <si>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</si>
  <si>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</si>
  <si>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</si>
  <si>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</si>
  <si>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</si>
  <si>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</si>
  <si>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</si>
  <si>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</si>
  <si>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</si>
  <si>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</si>
  <si>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</si>
  <si>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</si>
  <si>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</si>
  <si>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</si>
  <si>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</si>
  <si>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</si>
  <si>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</si>
  <si>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</si>
  <si>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</si>
  <si>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</si>
  <si>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</si>
  <si>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</si>
  <si>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</si>
  <si>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</si>
  <si>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</si>
  <si>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</si>
  <si>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</si>
  <si>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</si>
  <si>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</si>
  <si>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</si>
  <si>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</si>
  <si>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</si>
  <si>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</si>
  <si>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</si>
  <si>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</si>
  <si>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</si>
  <si>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</si>
  <si>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</si>
  <si>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</si>
  <si>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</si>
  <si>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</si>
  <si>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</si>
  <si>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</si>
  <si>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</si>
  <si>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</si>
  <si>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</si>
  <si>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</si>
  <si>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</si>
  <si>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</si>
  <si>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</si>
  <si>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</si>
  <si>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</si>
  <si>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</si>
  <si>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</si>
  <si>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</si>
  <si>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</si>
  <si>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</si>
  <si>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</si>
  <si>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</si>
  <si>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</si>
  <si>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</si>
  <si>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</si>
  <si>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</si>
  <si>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</si>
  <si>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</si>
  <si>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</si>
  <si>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</si>
  <si>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</si>
  <si>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</si>
  <si>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</si>
  <si>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</si>
  <si>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</si>
  <si>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</si>
  <si>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</si>
  <si>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</si>
  <si>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</si>
  <si>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</si>
  <si>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</si>
  <si>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</si>
  <si>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</si>
  <si>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</si>
  <si>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</si>
  <si>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</si>
  <si>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</si>
  <si>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</si>
  <si>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</si>
  <si>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</si>
  <si>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</si>
  <si>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</si>
  <si>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</si>
  <si>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</si>
  <si>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</si>
  <si>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</si>
  <si>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</si>
  <si>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</si>
  <si>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</si>
  <si>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</si>
  <si>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</si>
  <si>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</si>
  <si>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</si>
  <si>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</si>
  <si>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</si>
  <si>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</si>
  <si>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</si>
  <si>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</si>
  <si>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</si>
  <si>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</si>
  <si>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</si>
  <si>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</si>
  <si>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</si>
  <si>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</si>
  <si>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</si>
  <si>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</si>
  <si>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</si>
  <si>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</si>
  <si>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</si>
  <si>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</si>
  <si>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</si>
  <si>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</si>
  <si>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</si>
  <si>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</si>
  <si>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</si>
  <si>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</si>
  <si>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</si>
  <si>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</si>
  <si>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</si>
  <si>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</si>
  <si>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</si>
  <si>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</si>
  <si>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</si>
  <si>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</si>
  <si>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</si>
  <si>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</si>
  <si>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</si>
  <si>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</si>
  <si>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</si>
  <si>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</si>
  <si>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</si>
  <si>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</si>
  <si>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</si>
  <si>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</si>
  <si>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</si>
  <si>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</si>
  <si>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</si>
  <si>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</si>
  <si>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</si>
  <si>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</si>
  <si>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</si>
  <si>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</si>
  <si>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</si>
  <si>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</si>
  <si>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</si>
  <si>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</si>
  <si>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</si>
  <si>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</si>
  <si>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</si>
  <si>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</si>
  <si>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</si>
  <si>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</si>
  <si>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</si>
  <si>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</si>
  <si>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</si>
  <si>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</si>
  <si>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</si>
  <si>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</si>
  <si>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</si>
  <si>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</si>
  <si>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</si>
  <si>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</si>
  <si>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</si>
  <si>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</si>
  <si>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</si>
  <si>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</si>
  <si>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</si>
  <si>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</si>
  <si>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</si>
  <si>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</si>
  <si>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</si>
  <si>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</si>
  <si>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</si>
  <si>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</si>
  <si>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</si>
  <si>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</si>
  <si>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</si>
  <si>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</si>
  <si>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</si>
  <si>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</si>
  <si>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</si>
  <si>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</si>
  <si>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</si>
  <si>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</si>
  <si>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</si>
  <si>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</si>
  <si>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</si>
  <si>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</si>
  <si>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</si>
  <si>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</si>
  <si>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</si>
  <si>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</si>
  <si>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</si>
  <si>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</si>
  <si>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</si>
  <si>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</si>
  <si>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</si>
  <si>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</si>
  <si>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</si>
  <si>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</si>
  <si>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</si>
  <si>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</si>
  <si>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</si>
  <si>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</si>
  <si>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</si>
  <si>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</si>
  <si>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</si>
  <si>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</si>
  <si>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</si>
  <si>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</si>
  <si>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</si>
  <si>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</si>
  <si>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</si>
  <si>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</si>
  <si>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</si>
  <si>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</si>
  <si>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</si>
  <si>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</si>
  <si>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</si>
  <si>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</si>
  <si>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</si>
  <si>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</si>
  <si>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</si>
  <si>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</si>
  <si>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</si>
  <si>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</si>
  <si>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</si>
  <si>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</si>
  <si>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</si>
  <si>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</si>
  <si>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</si>
  <si>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</si>
  <si>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</si>
  <si>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</si>
  <si>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</si>
  <si>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</si>
  <si>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</si>
  <si>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</si>
  <si>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</si>
  <si>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</si>
  <si>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</si>
  <si>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</si>
  <si>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</si>
  <si>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</si>
  <si>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</si>
  <si>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</si>
  <si>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</si>
  <si>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</si>
  <si>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</si>
  <si>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</si>
  <si>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</si>
  <si>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</si>
  <si>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</si>
  <si>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</si>
  <si>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</si>
  <si>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</si>
  <si>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</si>
  <si>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</si>
  <si>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</si>
  <si>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</si>
  <si>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</si>
  <si>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</si>
  <si>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</si>
  <si>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</si>
  <si>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</si>
  <si>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</si>
  <si>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</si>
  <si>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</si>
  <si>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</si>
  <si>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</si>
  <si>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</si>
  <si>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</si>
  <si>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</si>
  <si>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</si>
  <si>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</si>
  <si>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</si>
  <si>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</si>
  <si>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</si>
  <si>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</si>
  <si>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</si>
  <si>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</si>
  <si>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</si>
  <si>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</si>
  <si>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</si>
  <si>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</si>
  <si>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</si>
  <si>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</si>
  <si>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</si>
  <si>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</si>
  <si>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</si>
  <si>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</si>
  <si>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</si>
  <si>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</si>
  <si>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</si>
  <si>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</si>
  <si>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</si>
  <si>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</si>
  <si>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</si>
  <si>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</si>
  <si>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</si>
  <si>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</si>
  <si>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</si>
  <si>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</si>
  <si>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</si>
  <si>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</si>
  <si>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</si>
  <si>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</si>
  <si>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</si>
  <si>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</si>
  <si>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</si>
  <si>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</si>
  <si>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</si>
  <si>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</si>
  <si>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</si>
  <si>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</si>
  <si>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</si>
  <si>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</si>
  <si>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</si>
  <si>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</si>
  <si>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</si>
  <si>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</si>
  <si>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</si>
  <si>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</si>
  <si>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</si>
  <si>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</si>
  <si>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</si>
  <si>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</si>
  <si>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</si>
  <si>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</si>
  <si>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</si>
  <si>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</si>
  <si>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</si>
  <si>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</si>
  <si>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</si>
  <si>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</si>
  <si>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</si>
  <si>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</si>
  <si>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</si>
  <si>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</si>
  <si>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</si>
  <si>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</si>
  <si>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</si>
  <si>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</si>
  <si>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</si>
  <si>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</si>
  <si>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</si>
  <si>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</si>
  <si>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</si>
  <si>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</si>
  <si>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</si>
  <si>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</si>
  <si>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</si>
  <si>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</si>
  <si>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</si>
  <si>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</si>
  <si>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</si>
  <si>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</si>
  <si>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</si>
  <si>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</si>
  <si>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</si>
  <si>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</si>
  <si>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</si>
  <si>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</si>
  <si>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</si>
  <si>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</si>
  <si>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</si>
  <si>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</si>
  <si>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</si>
  <si>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</si>
  <si>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</si>
  <si>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</si>
  <si>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</si>
  <si>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</si>
  <si>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</si>
  <si>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</si>
  <si>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</si>
  <si>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</si>
  <si>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</si>
  <si>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</si>
  <si>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</si>
  <si>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</si>
  <si>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</si>
  <si>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</si>
  <si>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</si>
  <si>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</si>
  <si>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</si>
  <si>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</si>
  <si>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</si>
  <si>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</si>
  <si>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</si>
  <si>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</si>
  <si>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</si>
  <si>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</si>
  <si>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</si>
  <si>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</si>
  <si>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</si>
  <si>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</si>
  <si>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</si>
  <si>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</si>
  <si>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</si>
  <si>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</si>
  <si>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</si>
  <si>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</si>
  <si>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</si>
  <si>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</si>
  <si>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</si>
  <si>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</si>
  <si>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</si>
  <si>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</si>
  <si>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</si>
  <si>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</si>
  <si>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</si>
  <si>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</si>
  <si>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</si>
  <si>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</si>
  <si>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</si>
  <si>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</si>
  <si>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</si>
  <si>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</si>
  <si>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</si>
  <si>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</si>
  <si>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</si>
  <si>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</si>
  <si>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</si>
  <si>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</si>
  <si>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</si>
  <si>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</si>
  <si>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</si>
  <si>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</si>
  <si>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</si>
  <si>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</si>
  <si>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</si>
  <si>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</si>
  <si>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</si>
  <si>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</si>
  <si>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</si>
  <si>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</si>
  <si>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</si>
  <si>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</si>
  <si>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</si>
  <si>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</si>
  <si>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</si>
  <si>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</si>
  <si>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</si>
  <si>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</si>
  <si>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</si>
  <si>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</si>
  <si>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</si>
  <si>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</si>
  <si>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</si>
  <si>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</si>
  <si>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</si>
  <si>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</si>
  <si>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</si>
  <si>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</si>
  <si>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</si>
  <si>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</si>
  <si>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</si>
  <si>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</si>
  <si>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</si>
  <si>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</si>
  <si>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</si>
  <si>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</si>
  <si>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</si>
  <si>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</si>
  <si>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</si>
  <si>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</si>
  <si>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</si>
  <si>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</si>
  <si>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</si>
  <si>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</si>
  <si>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</si>
  <si>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</si>
  <si>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</si>
  <si>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</si>
  <si>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</si>
  <si>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</si>
  <si>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</si>
  <si>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</si>
  <si>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</si>
  <si>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</si>
  <si>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</si>
  <si>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</si>
  <si>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</si>
  <si>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</si>
  <si>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</si>
  <si>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</si>
  <si>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</si>
  <si>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</si>
  <si>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</si>
  <si>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</si>
  <si>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</si>
  <si>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</si>
  <si>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</si>
  <si>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</si>
  <si>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</si>
  <si>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</si>
  <si>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</si>
  <si>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</si>
  <si>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</si>
  <si>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</si>
  <si>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</si>
  <si>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</si>
  <si>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</si>
  <si>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</si>
  <si>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</si>
  <si>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</si>
  <si>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</si>
  <si>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</si>
  <si>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</si>
  <si>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</si>
  <si>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</si>
  <si>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</si>
  <si>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</si>
  <si>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</si>
  <si>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</si>
  <si>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</si>
  <si>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</si>
  <si>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</si>
  <si>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</si>
  <si>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</si>
  <si>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</si>
  <si>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</si>
  <si>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</si>
  <si>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</si>
  <si>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</si>
  <si>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</si>
  <si>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</si>
  <si>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</si>
  <si>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</si>
  <si>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</si>
  <si>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</si>
  <si>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</si>
  <si>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</si>
  <si>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</si>
  <si>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</si>
  <si>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</si>
  <si>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</si>
  <si>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</si>
  <si>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</si>
  <si>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</si>
  <si>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</si>
  <si>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</si>
  <si>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</si>
  <si>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</si>
  <si>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</si>
  <si>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</si>
  <si>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</si>
  <si>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</si>
  <si>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</si>
  <si>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</si>
  <si>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</si>
  <si>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</si>
  <si>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</si>
  <si>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</si>
  <si>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</si>
  <si>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</si>
  <si>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</si>
  <si>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</si>
  <si>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</si>
  <si>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</si>
  <si>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</si>
  <si>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</si>
  <si>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</si>
  <si>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</si>
  <si>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</si>
  <si>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</si>
  <si>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</si>
  <si>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</si>
  <si>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</si>
  <si>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</si>
  <si>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</si>
  <si>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</si>
  <si>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</si>
  <si>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</si>
  <si>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</si>
  <si>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</si>
  <si>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</si>
  <si>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</si>
  <si>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</si>
  <si>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</si>
  <si>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</si>
  <si>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</si>
  <si>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</si>
  <si>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</si>
  <si>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</si>
  <si>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</si>
  <si>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</si>
  <si>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</si>
  <si>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</si>
  <si>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</si>
  <si>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</si>
  <si>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</si>
  <si>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</si>
  <si>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</si>
  <si>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</si>
  <si>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</si>
  <si>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</si>
  <si>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</si>
  <si>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</si>
  <si>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</si>
  <si>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</si>
  <si>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</si>
  <si>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</si>
  <si>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</si>
  <si>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</si>
  <si>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</si>
  <si>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</si>
  <si>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</si>
  <si>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</si>
  <si>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</si>
  <si>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</si>
  <si>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</si>
  <si>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</si>
  <si>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</si>
  <si>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</si>
  <si>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</si>
  <si>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</si>
  <si>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</si>
  <si>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</si>
  <si>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</si>
  <si>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</si>
  <si>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</si>
  <si>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</si>
  <si>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</si>
  <si>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</si>
  <si>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</si>
  <si>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</si>
  <si>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</si>
  <si>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</si>
  <si>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</si>
  <si>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</si>
  <si>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</si>
  <si>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</si>
  <si>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</si>
  <si>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</si>
  <si>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</si>
  <si>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</si>
  <si>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</si>
  <si>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</si>
  <si>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</si>
  <si>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</si>
  <si>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</si>
  <si>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</si>
  <si>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</si>
  <si>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</si>
  <si>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</si>
  <si>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</si>
  <si>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</si>
  <si>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</si>
  <si>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</si>
  <si>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</si>
  <si>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</si>
  <si>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</si>
  <si>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</si>
  <si>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</si>
  <si>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</si>
  <si>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</si>
  <si>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</si>
  <si>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</si>
  <si>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</si>
  <si>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</si>
  <si>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</si>
  <si>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</si>
  <si>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</si>
  <si>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</si>
  <si>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</si>
  <si>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</si>
  <si>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</si>
  <si>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</si>
  <si>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</si>
  <si>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</si>
  <si>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</si>
  <si>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</si>
  <si>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</si>
  <si>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</si>
  <si>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</si>
  <si>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</si>
  <si>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</si>
  <si>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</si>
  <si>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</si>
  <si>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</si>
  <si>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</si>
  <si>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</si>
  <si>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</si>
  <si>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</si>
  <si>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</si>
  <si>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</si>
  <si>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</si>
  <si>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</si>
  <si>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</si>
  <si>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</si>
  <si>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</si>
  <si>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</si>
  <si>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</si>
  <si>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</si>
  <si>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</si>
  <si>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</si>
  <si>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</si>
  <si>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</si>
  <si>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</si>
  <si>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</si>
  <si>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</si>
  <si>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</si>
  <si>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</si>
  <si>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</si>
  <si>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</si>
  <si>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</si>
  <si>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</si>
  <si>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</si>
  <si>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</si>
  <si>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</si>
  <si>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</si>
  <si>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</si>
  <si>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</si>
  <si>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</si>
  <si>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</si>
  <si>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</si>
  <si>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</si>
  <si>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</si>
  <si>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</si>
  <si>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</si>
  <si>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</si>
  <si>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</si>
  <si>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</si>
  <si>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</si>
  <si>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</si>
  <si>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</si>
  <si>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</si>
  <si>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</si>
  <si>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</si>
  <si>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</si>
  <si>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</si>
  <si>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</si>
  <si>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</si>
  <si>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</si>
  <si>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</si>
  <si>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</si>
  <si>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</si>
  <si>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</si>
  <si>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</si>
  <si>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</si>
  <si>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</si>
  <si>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</si>
  <si>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</si>
  <si>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</si>
  <si>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</si>
  <si>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</si>
  <si>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</si>
  <si>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</si>
  <si>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</si>
  <si>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</si>
  <si>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</si>
  <si>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</si>
  <si>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</si>
  <si>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</si>
  <si>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</si>
  <si>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</si>
  <si>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</si>
  <si>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</si>
  <si>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</si>
  <si>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</si>
  <si>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</si>
  <si>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</si>
  <si>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</si>
  <si>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</si>
  <si>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</si>
  <si>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</si>
  <si>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</si>
  <si>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</si>
  <si>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</si>
  <si>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</si>
  <si>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</si>
  <si>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</si>
  <si>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</si>
  <si>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</si>
  <si>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</si>
  <si>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</si>
  <si>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</si>
  <si>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</si>
  <si>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</si>
  <si>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</si>
  <si>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</si>
  <si>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</si>
  <si>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</si>
  <si>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</si>
  <si>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</si>
  <si>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</si>
  <si>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</si>
  <si>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</si>
  <si>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</si>
  <si>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</si>
  <si>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</si>
  <si>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</si>
  <si>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</si>
  <si>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</si>
  <si>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</si>
  <si>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</si>
  <si>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</si>
  <si>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</si>
  <si>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</si>
  <si>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</si>
  <si>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</si>
  <si>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</si>
  <si>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</si>
  <si>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</si>
  <si>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</si>
  <si>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</si>
  <si>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</si>
  <si>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</si>
  <si>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</si>
  <si>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</si>
  <si>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</si>
  <si>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</si>
  <si>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</si>
  <si>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</si>
  <si>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</si>
  <si>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</si>
  <si>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</si>
  <si>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</si>
  <si>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</si>
  <si>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</si>
  <si>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</si>
  <si>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</si>
  <si>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</si>
  <si>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</si>
  <si>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</si>
  <si>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</si>
  <si>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</si>
  <si>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</si>
  <si>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</si>
  <si>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</si>
  <si>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</si>
  <si>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</si>
  <si>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</si>
  <si>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</si>
  <si>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</si>
  <si>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</si>
  <si>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</si>
  <si>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</si>
  <si>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</si>
  <si>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</si>
  <si>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</si>
  <si>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</si>
  <si>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</si>
  <si>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</si>
  <si>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</si>
  <si>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</si>
  <si>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</si>
  <si>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</si>
  <si>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</si>
  <si>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</si>
  <si>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</si>
  <si>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</si>
  <si>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</si>
  <si>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</si>
  <si>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</si>
  <si>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</si>
  <si>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</si>
  <si>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</si>
  <si>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</si>
  <si>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</si>
  <si>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</si>
  <si>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</si>
  <si>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</si>
  <si>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</si>
  <si>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</si>
  <si>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</si>
  <si>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</si>
  <si>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</si>
  <si>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</si>
  <si>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</si>
  <si>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</si>
  <si>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</si>
  <si>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</si>
  <si>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</si>
  <si>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</si>
  <si>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</si>
  <si>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</si>
  <si>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</si>
  <si>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</si>
  <si>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</si>
  <si>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</si>
  <si>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</si>
  <si>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</si>
  <si>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</si>
  <si>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</si>
  <si>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</si>
  <si>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</si>
  <si>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</si>
  <si>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</si>
  <si>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</si>
  <si>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</si>
  <si>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</si>
  <si>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</si>
  <si>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</si>
  <si>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</si>
  <si>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</si>
  <si>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</si>
  <si>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</si>
  <si>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</si>
  <si>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</si>
  <si>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</si>
  <si>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</si>
  <si>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</si>
  <si>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</si>
  <si>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</si>
  <si>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</si>
  <si>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</si>
  <si>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</si>
  <si>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</si>
  <si>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</si>
  <si>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</si>
  <si>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</si>
  <si>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</si>
  <si>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</si>
  <si>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</si>
  <si>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</si>
  <si>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</si>
  <si>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</si>
  <si>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</si>
  <si>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</si>
  <si>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</si>
  <si>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</si>
  <si>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</si>
  <si>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</si>
  <si>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</si>
  <si>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</si>
  <si>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</si>
  <si>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</si>
  <si>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</si>
  <si>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</si>
  <si>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</si>
  <si>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</si>
  <si>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</si>
  <si>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</si>
  <si>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</si>
  <si>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</si>
  <si>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</si>
  <si>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</si>
  <si>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</si>
  <si>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</si>
  <si>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</si>
  <si>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</si>
  <si>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</si>
  <si>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</si>
  <si>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</si>
  <si>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</si>
  <si>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</si>
  <si>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</si>
  <si>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</si>
  <si>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</si>
  <si>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</si>
  <si>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</si>
  <si>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</si>
  <si>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</si>
  <si>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</si>
  <si>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</si>
  <si>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</si>
  <si>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</si>
  <si>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</si>
  <si>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</si>
  <si>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</si>
  <si>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</si>
  <si>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</si>
  <si>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</si>
  <si>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</si>
  <si>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</si>
  <si>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</si>
  <si>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</si>
  <si>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</si>
  <si>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</si>
  <si>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</si>
  <si>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</si>
  <si>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</si>
  <si>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</si>
  <si>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</si>
  <si>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</si>
  <si>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</si>
  <si>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</si>
  <si>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</si>
  <si>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</si>
  <si>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</si>
  <si>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</si>
  <si>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</si>
  <si>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</si>
  <si>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</si>
  <si>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</si>
  <si>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</si>
  <si>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</si>
  <si>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</si>
  <si>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</si>
  <si>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</si>
  <si>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</si>
  <si>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</si>
  <si>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</si>
  <si>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</si>
  <si>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</si>
  <si>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</si>
  <si>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</si>
  <si>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</si>
  <si>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</si>
  <si>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</si>
  <si>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</si>
  <si>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</si>
  <si>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</si>
  <si>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</si>
  <si>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</si>
  <si>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</si>
  <si>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</si>
  <si>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</si>
  <si>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</si>
  <si>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</si>
  <si>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</si>
  <si>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</si>
  <si>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</si>
  <si>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</si>
  <si>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</si>
  <si>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</si>
  <si>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</si>
  <si>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</si>
  <si>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</si>
  <si>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</si>
  <si>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</si>
  <si>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</si>
  <si>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</si>
  <si>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</si>
  <si>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</si>
  <si>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</si>
  <si>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</si>
  <si>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</si>
  <si>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</si>
  <si>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</si>
  <si>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</si>
  <si>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</si>
  <si>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</si>
  <si>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</si>
  <si>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</si>
  <si>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</si>
  <si>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</si>
  <si>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</si>
  <si>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</si>
  <si>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</si>
  <si>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</si>
  <si>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</si>
  <si>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</si>
  <si>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</si>
  <si>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</si>
  <si>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</si>
  <si>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</si>
  <si>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</si>
  <si>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</si>
  <si>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</si>
  <si>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</si>
  <si>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</si>
  <si>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</si>
  <si>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</si>
  <si>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</si>
  <si>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</si>
  <si>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</si>
  <si>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</si>
  <si>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</si>
  <si>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</si>
  <si>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</si>
  <si>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</si>
  <si>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</si>
  <si>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</si>
  <si>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</si>
  <si>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</si>
  <si>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</si>
  <si>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</si>
  <si>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</si>
  <si>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</si>
  <si>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</si>
  <si>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</si>
  <si>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</si>
  <si>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</si>
  <si>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</si>
  <si>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</si>
  <si>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</si>
  <si>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</si>
  <si>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</si>
  <si>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</si>
  <si>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</si>
  <si>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</si>
  <si>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</si>
  <si>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</si>
  <si>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</si>
  <si>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</si>
  <si>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</si>
  <si>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</si>
  <si>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</si>
  <si>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</si>
  <si>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</si>
  <si>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</si>
  <si>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</si>
  <si>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</si>
  <si>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</si>
  <si>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</si>
  <si>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</si>
  <si>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</si>
  <si>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</si>
  <si>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</si>
  <si>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</si>
  <si>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</si>
  <si>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</si>
  <si>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</si>
  <si>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</si>
  <si>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</si>
  <si>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</si>
  <si>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</si>
  <si>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</si>
  <si>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</si>
  <si>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</si>
  <si>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</si>
  <si>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</si>
  <si>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</si>
  <si>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</si>
  <si>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</si>
  <si>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</si>
  <si>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</si>
  <si>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</si>
  <si>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</si>
  <si>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</si>
  <si>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</si>
  <si>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</si>
  <si>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</si>
  <si>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</si>
  <si>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</si>
  <si>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</si>
  <si>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</si>
  <si>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</si>
  <si>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</si>
  <si>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</si>
  <si>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</si>
  <si>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</si>
  <si>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</si>
  <si>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</si>
  <si>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</si>
  <si>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</si>
  <si>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</si>
  <si>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</si>
  <si>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</si>
  <si>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</si>
  <si>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</si>
  <si>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</si>
  <si>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</si>
  <si>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</si>
  <si>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</si>
  <si>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</si>
  <si>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</si>
  <si>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</si>
  <si>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</si>
  <si>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</si>
  <si>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</si>
  <si>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</si>
  <si>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</si>
  <si>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</si>
  <si>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</si>
  <si>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</si>
  <si>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</si>
  <si>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</si>
  <si>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</si>
  <si>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</si>
  <si>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</si>
  <si>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</si>
  <si>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</si>
  <si>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</si>
  <si>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</si>
  <si>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</si>
  <si>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</si>
  <si>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</si>
  <si>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</si>
  <si>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</si>
  <si>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</si>
  <si>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</si>
  <si>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</si>
  <si>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</si>
  <si>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</si>
  <si>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</si>
  <si>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</si>
  <si>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</si>
  <si>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</si>
  <si>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</si>
  <si>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</si>
  <si>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</si>
  <si>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</si>
  <si>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</si>
  <si>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</si>
  <si>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</si>
  <si>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</si>
  <si>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</si>
  <si>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</si>
  <si>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</si>
  <si>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</si>
  <si>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</si>
  <si>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</si>
  <si>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</si>
  <si>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</si>
  <si>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</si>
  <si>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</si>
  <si>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</si>
  <si>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</si>
  <si>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</si>
  <si>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</si>
  <si>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</si>
  <si>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</si>
  <si>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</si>
  <si>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</si>
  <si>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</si>
  <si>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</si>
  <si>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</si>
  <si>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</si>
  <si>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</si>
  <si>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</si>
  <si>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</si>
  <si>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</si>
  <si>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</si>
  <si>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</si>
  <si>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</si>
  <si>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</si>
  <si>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</si>
  <si>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</si>
  <si>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</si>
  <si>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</si>
  <si>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</si>
  <si>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</si>
  <si>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</si>
  <si>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</si>
  <si>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</si>
  <si>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</si>
  <si>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</si>
  <si>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</si>
  <si>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</si>
  <si>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</si>
  <si>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</si>
  <si>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</si>
  <si>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</si>
  <si>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</si>
  <si>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</si>
  <si>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</si>
  <si>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</si>
  <si>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</si>
  <si>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</si>
  <si>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</si>
  <si>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</si>
  <si>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</si>
  <si>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</si>
  <si>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</si>
  <si>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</si>
  <si>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</si>
  <si>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</si>
  <si>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</si>
  <si>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</si>
  <si>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</si>
  <si>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</si>
  <si>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</si>
  <si>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</si>
  <si>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</si>
  <si>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</si>
  <si>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</si>
  <si>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</si>
  <si>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</si>
  <si>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</si>
  <si>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</si>
  <si>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</si>
  <si>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</si>
  <si>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</si>
  <si>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</si>
  <si>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</si>
  <si>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</si>
  <si>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</si>
  <si>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</si>
  <si>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</si>
  <si>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</si>
  <si>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</si>
  <si>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</si>
  <si>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</si>
  <si>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</si>
  <si>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</si>
  <si>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</si>
  <si>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</si>
  <si>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</si>
  <si>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</si>
  <si>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</si>
  <si>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</si>
  <si>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</si>
  <si>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</si>
  <si>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</si>
  <si>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</si>
  <si>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</si>
  <si>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</si>
  <si>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</si>
  <si>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</si>
  <si>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</si>
  <si>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</si>
  <si>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</si>
  <si>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</si>
  <si>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</si>
  <si>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</si>
  <si>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</si>
  <si>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</si>
  <si>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</si>
  <si>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</si>
  <si>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</si>
  <si>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</si>
  <si>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</si>
  <si>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</si>
  <si>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</si>
  <si>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</si>
  <si>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</si>
  <si>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</si>
  <si>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</si>
  <si>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</si>
  <si>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</si>
  <si>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</si>
  <si>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</si>
  <si>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</si>
  <si>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</si>
  <si>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</si>
  <si>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</si>
  <si>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</si>
  <si>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</si>
  <si>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</si>
  <si>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</si>
  <si>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</si>
  <si>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</si>
  <si>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</si>
  <si>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</si>
  <si>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</si>
  <si>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</si>
  <si>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</si>
  <si>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</si>
  <si>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</si>
  <si>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</si>
  <si>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</si>
  <si>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</si>
  <si>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</si>
  <si>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</si>
  <si>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</si>
  <si>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</si>
  <si>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</si>
  <si>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</si>
  <si>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</si>
  <si>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</si>
  <si>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</si>
  <si>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</si>
  <si>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</si>
  <si>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</si>
  <si>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</si>
  <si>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</si>
  <si>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</si>
  <si>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</si>
  <si>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</si>
  <si>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</si>
  <si>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</si>
  <si>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</si>
  <si>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</si>
  <si>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</si>
  <si>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</si>
  <si>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</si>
  <si>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</si>
  <si>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</si>
  <si>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</si>
  <si>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</si>
  <si>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</si>
  <si>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</si>
  <si>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</si>
  <si>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</si>
  <si>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</si>
  <si>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</si>
  <si>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</si>
  <si>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</si>
  <si>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</si>
  <si>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</si>
  <si>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</si>
  <si>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</si>
  <si>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</si>
  <si>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</si>
  <si>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</si>
  <si>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</si>
  <si>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</si>
  <si>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</si>
  <si>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</si>
  <si>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</si>
  <si>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</si>
  <si>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</si>
  <si>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</si>
  <si>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</si>
  <si>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</si>
  <si>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</si>
  <si>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</si>
  <si>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</si>
  <si>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</si>
  <si>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</si>
  <si>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</si>
  <si>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</si>
  <si>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</si>
  <si>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</si>
  <si>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</si>
  <si>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</si>
  <si>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</si>
  <si>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</si>
  <si>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</si>
  <si>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</si>
  <si>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</si>
  <si>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</si>
  <si>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</si>
  <si>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</si>
  <si>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</si>
  <si>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</si>
  <si>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</si>
  <si>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</si>
  <si>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</si>
  <si>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</si>
  <si>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</si>
  <si>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</si>
  <si>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</si>
  <si>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</si>
  <si>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</si>
  <si>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</si>
  <si>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</si>
  <si>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</si>
  <si>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</si>
  <si>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</si>
  <si>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</si>
  <si>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</si>
  <si>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</si>
  <si>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</si>
  <si>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</si>
  <si>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</si>
  <si>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</si>
  <si>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</si>
  <si>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</si>
  <si>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</si>
  <si>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</si>
  <si>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</si>
  <si>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</si>
  <si>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</si>
  <si>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</si>
  <si>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</si>
  <si>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</si>
  <si>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</si>
  <si>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</si>
  <si>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</si>
  <si>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</si>
  <si>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</si>
  <si>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</si>
  <si>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</si>
  <si>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</si>
  <si>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</si>
  <si>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</si>
  <si>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</si>
  <si>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</si>
  <si>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</si>
  <si>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</si>
  <si>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</si>
  <si>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</si>
  <si>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</si>
  <si>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</si>
  <si>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</si>
  <si>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</si>
  <si>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</si>
  <si>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</si>
  <si>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</si>
  <si>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</si>
  <si>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</si>
  <si>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</si>
  <si>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</si>
  <si>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</si>
  <si>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</si>
  <si>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</si>
  <si>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</si>
  <si>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</si>
  <si>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</si>
  <si>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</si>
  <si>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</si>
  <si>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</si>
  <si>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</si>
  <si>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</si>
  <si>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</si>
  <si>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</si>
  <si>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</si>
  <si>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</si>
  <si>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</si>
  <si>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</si>
  <si>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</si>
  <si>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</si>
  <si>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</si>
  <si>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</si>
  <si>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</si>
  <si>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</si>
  <si>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</si>
  <si>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</si>
  <si>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</si>
  <si>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</si>
  <si>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</si>
  <si>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</si>
  <si>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</si>
  <si>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</si>
  <si>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</si>
  <si>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</si>
  <si>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</si>
  <si>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</si>
  <si>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</si>
  <si>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</si>
  <si>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</si>
  <si>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</si>
  <si>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</si>
  <si>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</si>
  <si>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</si>
  <si>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</si>
  <si>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</si>
  <si>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</si>
  <si>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</si>
  <si>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</si>
  <si>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</si>
  <si>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</si>
  <si>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</si>
  <si>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</si>
  <si>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</si>
  <si>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</si>
  <si>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</si>
  <si>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</si>
  <si>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</si>
  <si>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</si>
  <si>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</si>
  <si>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</si>
  <si>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</si>
  <si>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</si>
  <si>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</si>
  <si>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</si>
  <si>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</si>
  <si>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</si>
  <si>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</si>
  <si>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</si>
  <si>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</si>
  <si>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</si>
  <si>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</si>
  <si>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</si>
  <si>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</si>
  <si>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</si>
  <si>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</si>
  <si>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</si>
  <si>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</si>
  <si>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</si>
  <si>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</si>
  <si>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</si>
  <si>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</si>
  <si>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</si>
  <si>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</si>
  <si>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</si>
  <si>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</si>
  <si>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</si>
  <si>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</si>
  <si>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</si>
  <si>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</si>
  <si>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</si>
  <si>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</si>
  <si>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</si>
  <si>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</si>
  <si>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</si>
  <si>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</si>
  <si>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</si>
  <si>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</si>
  <si>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</si>
  <si>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</si>
  <si>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</si>
  <si>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</si>
  <si>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</si>
  <si>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</si>
  <si>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</si>
  <si>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</si>
  <si>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</si>
  <si>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</si>
  <si>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</si>
  <si>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</si>
  <si>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</si>
  <si>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</si>
  <si>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</si>
  <si>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</si>
  <si>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</si>
  <si>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</si>
  <si>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</si>
  <si>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</si>
  <si>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</si>
  <si>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</si>
  <si>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</si>
  <si>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</si>
  <si>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</si>
  <si>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</si>
  <si>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</si>
  <si>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</si>
  <si>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</si>
  <si>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</si>
  <si>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</si>
  <si>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</si>
  <si>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</si>
  <si>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</si>
  <si>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</si>
  <si>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</si>
  <si>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</si>
  <si>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</si>
  <si>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</si>
  <si>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</si>
  <si>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</si>
  <si>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</si>
  <si>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</si>
  <si>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</si>
  <si>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</si>
  <si>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</si>
  <si>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</si>
  <si>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</si>
  <si>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</si>
  <si>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</si>
  <si>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</si>
  <si>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</si>
  <si>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</si>
  <si>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</si>
  <si>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</si>
  <si>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</si>
  <si>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</si>
  <si>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</si>
  <si>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</si>
  <si>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</si>
  <si>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</si>
  <si>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</si>
  <si>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</si>
  <si>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</si>
  <si>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</si>
  <si>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</si>
  <si>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</si>
  <si>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</si>
  <si>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</si>
  <si>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</si>
  <si>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</si>
  <si>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</si>
  <si>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</si>
  <si>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</si>
  <si>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</si>
  <si>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</si>
  <si>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</si>
  <si>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</si>
  <si>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</si>
  <si>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</si>
  <si>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</si>
  <si>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</si>
  <si>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</si>
  <si>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</si>
  <si>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</si>
  <si>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</si>
  <si>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</si>
  <si>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</si>
  <si>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</si>
  <si>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</si>
  <si>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</si>
  <si>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</si>
  <si>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</si>
  <si>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</si>
  <si>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</si>
  <si>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</si>
  <si>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</si>
  <si>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</si>
  <si>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</si>
  <si>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</si>
  <si>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</si>
  <si>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</si>
  <si>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</si>
  <si>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</si>
  <si>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</si>
  <si>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</si>
  <si>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</si>
  <si>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</si>
  <si>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</si>
  <si>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</si>
  <si>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</si>
  <si>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</si>
  <si>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</si>
  <si>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</si>
  <si>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</si>
  <si>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</si>
  <si>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</si>
  <si>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</si>
  <si>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</si>
  <si>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</si>
  <si>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</si>
  <si>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</si>
  <si>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</si>
  <si>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</si>
  <si>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</si>
  <si>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</si>
  <si>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</si>
  <si>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</si>
  <si>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</si>
  <si>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</si>
  <si>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</si>
  <si>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</si>
  <si>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</si>
  <si>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</si>
  <si>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</si>
  <si>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</si>
  <si>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</si>
  <si>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</si>
  <si>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</si>
  <si>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</si>
  <si>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</si>
  <si>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</si>
  <si>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</si>
  <si>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</si>
  <si>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</si>
  <si>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</si>
  <si>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</si>
  <si>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</si>
  <si>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</si>
  <si>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</si>
  <si>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</si>
  <si>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</si>
  <si>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</si>
  <si>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</si>
  <si>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</si>
  <si>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</si>
  <si>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</si>
  <si>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</si>
  <si>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</si>
  <si>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</si>
  <si>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</si>
  <si>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</si>
  <si>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</si>
  <si>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</si>
  <si>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</si>
  <si>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</si>
  <si>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</si>
  <si>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</si>
  <si>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</si>
  <si>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</si>
  <si>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</si>
  <si>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</si>
  <si>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</si>
  <si>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</si>
  <si>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</si>
  <si>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</si>
  <si>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</si>
  <si>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</si>
  <si>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</si>
  <si>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</si>
  <si>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</si>
  <si>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</si>
  <si>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</si>
  <si>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</si>
  <si>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</si>
  <si>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</si>
  <si>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</si>
  <si>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</si>
  <si>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</si>
  <si>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</si>
  <si>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</si>
  <si>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</si>
  <si>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</si>
  <si>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</si>
  <si>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</si>
  <si>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</si>
  <si>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</si>
  <si>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</si>
  <si>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</si>
  <si>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</si>
  <si>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</si>
  <si>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</si>
  <si>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</si>
  <si>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</si>
  <si>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</si>
  <si>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</si>
  <si>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</si>
  <si>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</si>
  <si>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</si>
  <si>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</si>
  <si>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</si>
  <si>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</si>
  <si>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</si>
  <si>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</si>
  <si>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</si>
  <si>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</si>
  <si>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</si>
  <si>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</si>
  <si>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</si>
  <si>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</si>
  <si>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</si>
  <si>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</si>
  <si>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</si>
  <si>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</si>
  <si>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</si>
  <si>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</si>
  <si>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</si>
  <si>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</si>
  <si>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</si>
  <si>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</si>
  <si>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</si>
  <si>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</si>
  <si>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</si>
  <si>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</si>
  <si>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</si>
  <si>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</si>
  <si>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</si>
  <si>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</si>
  <si>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</si>
  <si>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</si>
  <si>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</si>
  <si>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</si>
  <si>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</si>
  <si>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</si>
  <si>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</si>
  <si>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</si>
  <si>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</si>
  <si>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</si>
  <si>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</si>
  <si>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</si>
  <si>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</si>
  <si>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</si>
  <si>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</si>
  <si>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</si>
  <si>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</si>
  <si>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</si>
  <si>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</si>
  <si>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</si>
  <si>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</si>
  <si>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</si>
  <si>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</si>
  <si>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</si>
  <si>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</si>
  <si>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</si>
  <si>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</si>
  <si>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</si>
  <si>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</si>
  <si>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</si>
  <si>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</si>
  <si>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</si>
  <si>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</si>
  <si>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</si>
  <si>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</si>
  <si>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</si>
  <si>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</si>
  <si>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</si>
  <si>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</si>
  <si>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</si>
  <si>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</si>
  <si>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</si>
  <si>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</si>
  <si>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</si>
  <si>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</si>
  <si>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</si>
  <si>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</si>
  <si>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</si>
  <si>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</si>
  <si>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</si>
  <si>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</si>
  <si>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</si>
  <si>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</si>
  <si>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</si>
  <si>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</si>
  <si>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</si>
  <si>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</si>
  <si>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</si>
  <si>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</si>
  <si>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</si>
  <si>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</si>
  <si>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</si>
  <si>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</si>
  <si>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</si>
  <si>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</si>
  <si>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</si>
  <si>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</si>
  <si>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</si>
  <si>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</si>
  <si>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</si>
  <si>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</si>
  <si>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</si>
  <si>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</si>
  <si>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</si>
  <si>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</si>
  <si>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</si>
  <si>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</si>
  <si>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</si>
  <si>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</si>
  <si>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</si>
  <si>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</si>
  <si>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</si>
  <si>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</si>
  <si>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</si>
  <si>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</si>
  <si>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</si>
  <si>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</si>
  <si>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</si>
  <si>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</si>
  <si>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</si>
  <si>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</si>
  <si>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</si>
  <si>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</si>
  <si>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</si>
  <si>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</si>
  <si>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</si>
  <si>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</si>
  <si>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</si>
  <si>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</si>
  <si>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</si>
  <si>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</si>
  <si>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</si>
  <si>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</si>
  <si>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</si>
  <si>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</si>
  <si>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</si>
  <si>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</si>
  <si>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</si>
  <si>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</si>
  <si>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</si>
  <si>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</si>
  <si>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</si>
  <si>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</si>
  <si>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</si>
  <si>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</si>
  <si>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</si>
  <si>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</si>
  <si>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</si>
  <si>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</si>
  <si>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</si>
  <si>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</si>
  <si>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</si>
  <si>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</si>
  <si>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</si>
  <si>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</si>
  <si>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</si>
  <si>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</si>
  <si>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</si>
  <si>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</si>
  <si>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</si>
  <si>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</si>
  <si>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</si>
  <si>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</si>
  <si>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</si>
  <si>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</si>
  <si>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</si>
  <si>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</si>
  <si>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</si>
  <si>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</si>
  <si>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</si>
  <si>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</si>
  <si>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</si>
  <si>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</si>
  <si>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</si>
  <si>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</si>
  <si>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</si>
  <si>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</si>
  <si>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</si>
  <si>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</si>
  <si>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</si>
  <si>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</si>
  <si>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</si>
  <si>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</si>
  <si>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</si>
  <si>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</si>
  <si>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</si>
  <si>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</si>
  <si>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</si>
  <si>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</si>
  <si>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</si>
  <si>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</si>
  <si>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</si>
  <si>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</si>
  <si>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</si>
  <si>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</si>
  <si>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</si>
  <si>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</si>
  <si>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</si>
  <si>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</si>
  <si>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</si>
  <si>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</si>
  <si>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</si>
  <si>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</si>
  <si>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</si>
  <si>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</si>
  <si>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</si>
  <si>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</si>
  <si>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</si>
  <si>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</si>
  <si>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</si>
  <si>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</si>
  <si>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</si>
  <si>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</si>
  <si>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</si>
  <si>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</si>
  <si>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</si>
  <si>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</si>
  <si>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</si>
  <si>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</si>
  <si>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</si>
  <si>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</si>
  <si>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</si>
  <si>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</si>
  <si>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</si>
  <si>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</si>
  <si>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</si>
  <si>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</si>
  <si>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</si>
  <si>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</si>
  <si>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</si>
  <si>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</si>
  <si>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</si>
  <si>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</si>
  <si>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</si>
  <si>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</si>
  <si>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</si>
  <si>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</si>
  <si>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</si>
  <si>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</si>
  <si>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</si>
  <si>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</si>
  <si>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</si>
  <si>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</si>
  <si>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</si>
  <si>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</si>
  <si>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</si>
  <si>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</si>
  <si>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</si>
  <si>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</si>
  <si>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</si>
  <si>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</si>
  <si>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</si>
  <si>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</si>
  <si>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</si>
  <si>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</si>
  <si>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</si>
  <si>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</si>
  <si>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</si>
  <si>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</si>
  <si>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</si>
  <si>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</si>
  <si>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</si>
  <si>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</si>
  <si>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</si>
  <si>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</si>
  <si>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</si>
  <si>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</si>
  <si>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</si>
  <si>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</si>
  <si>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</si>
  <si>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</si>
  <si>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</si>
  <si>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</si>
  <si>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</si>
  <si>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</si>
  <si>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</si>
  <si>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</si>
  <si>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</si>
  <si>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</si>
  <si>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</si>
  <si>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</si>
  <si>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</si>
  <si>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</si>
  <si>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</si>
  <si>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</si>
  <si>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</si>
  <si>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</si>
  <si>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</si>
  <si>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</si>
  <si>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</si>
  <si>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</si>
  <si>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</si>
  <si>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</si>
  <si>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</si>
  <si>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</si>
  <si>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</si>
  <si>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</si>
  <si>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</si>
  <si>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</si>
  <si>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</si>
  <si>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</si>
  <si>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</si>
  <si>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</si>
  <si>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</si>
  <si>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</si>
  <si>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</si>
  <si>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</si>
  <si>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</si>
  <si>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</si>
  <si>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</si>
  <si>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</si>
  <si>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</si>
  <si>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</si>
  <si>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</si>
  <si>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</si>
  <si>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</si>
  <si>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</si>
  <si>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</si>
  <si>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</si>
  <si>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</si>
  <si>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</si>
  <si>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</si>
  <si>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</si>
  <si>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</si>
  <si>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</si>
  <si>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</si>
  <si>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</si>
  <si>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</si>
  <si>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</si>
  <si>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</si>
  <si>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</si>
  <si>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</si>
  <si>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</si>
  <si>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</si>
  <si>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</si>
  <si>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</si>
  <si>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</si>
  <si>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</si>
  <si>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</si>
  <si>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</si>
  <si>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</si>
  <si>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</si>
  <si>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</si>
  <si>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</si>
  <si>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</si>
  <si>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</si>
  <si>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</si>
  <si>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</si>
  <si>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</si>
  <si>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</si>
  <si>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</si>
  <si>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</si>
  <si>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</si>
  <si>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</si>
  <si>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</si>
  <si>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</si>
  <si>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</si>
  <si>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</si>
  <si>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</si>
  <si>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</si>
  <si>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</si>
  <si>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</si>
  <si>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</si>
  <si>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</si>
  <si>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</si>
  <si>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</si>
  <si>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</si>
  <si>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</si>
  <si>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</si>
  <si>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</si>
  <si>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</si>
  <si>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</si>
  <si>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</si>
  <si>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</si>
  <si>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</si>
  <si>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</si>
  <si>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</si>
  <si>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</si>
  <si>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</si>
  <si>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</si>
  <si>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</si>
  <si>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</si>
  <si>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</si>
  <si>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</si>
  <si>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</si>
  <si>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</si>
  <si>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</si>
  <si>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</si>
  <si>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</si>
  <si>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</si>
  <si>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</si>
  <si>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</si>
  <si>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</si>
  <si>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</si>
  <si>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</si>
  <si>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</si>
  <si>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</si>
  <si>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</si>
  <si>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</si>
  <si>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</si>
  <si>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</si>
  <si>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</si>
  <si>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</si>
  <si>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</si>
  <si>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</si>
  <si>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</si>
  <si>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</si>
  <si>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</si>
  <si>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</si>
  <si>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</si>
  <si>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</si>
  <si>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</si>
  <si>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</si>
  <si>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</si>
  <si>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</si>
  <si>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</si>
  <si>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</si>
  <si>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</si>
  <si>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</si>
  <si>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</si>
  <si>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</si>
  <si>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</si>
  <si>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</si>
  <si>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</si>
  <si>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</si>
  <si>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</si>
  <si>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</si>
  <si>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</si>
  <si>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</si>
  <si>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</si>
  <si>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</si>
  <si>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</si>
  <si>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</si>
  <si>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</si>
  <si>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</si>
  <si>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</si>
  <si>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</si>
  <si>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</si>
  <si>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</si>
  <si>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</si>
  <si>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</si>
  <si>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</si>
  <si>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</si>
  <si>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</si>
  <si>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</si>
  <si>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</si>
  <si>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</si>
  <si>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</si>
  <si>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</si>
  <si>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</si>
  <si>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</si>
  <si>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</si>
  <si>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</si>
  <si>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</si>
  <si>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</si>
  <si>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</si>
  <si>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</si>
  <si>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</si>
  <si>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</si>
  <si>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</si>
  <si>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</si>
  <si>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</si>
  <si>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</si>
  <si>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</si>
  <si>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</si>
  <si>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</si>
  <si>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</si>
  <si>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</si>
  <si>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</si>
  <si>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</si>
  <si>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</si>
  <si>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</si>
  <si>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</si>
  <si>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</si>
  <si>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</si>
  <si>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</si>
  <si>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</si>
  <si>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</si>
  <si>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</si>
  <si>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</si>
  <si>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</si>
  <si>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</si>
  <si>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</si>
  <si>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</si>
  <si>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</si>
  <si>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</si>
  <si>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</si>
  <si>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</si>
  <si>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</si>
  <si>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</si>
  <si>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</si>
  <si>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</si>
  <si>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</si>
  <si>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</si>
  <si>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</si>
  <si>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</si>
  <si>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</si>
  <si>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</si>
  <si>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</si>
  <si>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</si>
  <si>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</si>
  <si>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</si>
  <si>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</si>
  <si>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</si>
  <si>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</si>
  <si>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</si>
  <si>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</si>
  <si>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</si>
  <si>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</si>
  <si>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</si>
  <si>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</si>
  <si>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</si>
  <si>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</si>
  <si>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</si>
  <si>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</si>
  <si>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</si>
  <si>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</si>
  <si>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</si>
  <si>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</si>
  <si>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</si>
  <si>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</si>
  <si>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</si>
  <si>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</si>
  <si>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</si>
  <si>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</si>
  <si>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</si>
  <si>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</si>
  <si>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</si>
  <si>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</si>
  <si>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</si>
  <si>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</si>
  <si>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</si>
  <si>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</si>
  <si>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</si>
  <si>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</si>
  <si>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</si>
  <si>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</si>
  <si>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</si>
  <si>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</si>
  <si>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</si>
  <si>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</si>
  <si>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</si>
  <si>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</si>
  <si>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</si>
  <si>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</si>
  <si>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</si>
  <si>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</si>
  <si>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</si>
  <si>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</si>
  <si>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</si>
  <si>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</si>
  <si>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</si>
  <si>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</si>
  <si>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</si>
  <si>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</si>
  <si>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</si>
  <si>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</si>
  <si>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</si>
  <si>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</si>
  <si>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</si>
  <si>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</si>
  <si>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</si>
  <si>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</si>
  <si>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</si>
  <si>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</si>
  <si>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</si>
  <si>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</si>
  <si>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</si>
  <si>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</si>
  <si>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</si>
  <si>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</si>
  <si>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</si>
  <si>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</si>
  <si>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</si>
  <si>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</si>
  <si>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</si>
  <si>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</si>
  <si>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</si>
  <si>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</si>
  <si>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</si>
  <si>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</si>
  <si>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</si>
  <si>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</si>
  <si>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</si>
  <si>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</si>
  <si>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</si>
  <si>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</si>
  <si>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</si>
  <si>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</si>
  <si>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</si>
  <si>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</si>
  <si>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</si>
  <si>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</si>
  <si>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</si>
  <si>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</si>
  <si>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</si>
  <si>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</si>
  <si>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</si>
  <si>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</si>
  <si>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</si>
  <si>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</si>
  <si>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</si>
  <si>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</si>
  <si>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</si>
  <si>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</si>
  <si>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</si>
  <si>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</si>
  <si>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</si>
  <si>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</si>
  <si>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</si>
  <si>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</si>
  <si>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</si>
  <si>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</si>
  <si>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</si>
  <si>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</si>
  <si>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</si>
  <si>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</si>
  <si>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</si>
  <si>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</si>
  <si>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</si>
  <si>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</si>
  <si>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</si>
  <si>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</si>
  <si>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</si>
  <si>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</si>
  <si>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</si>
  <si>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</si>
  <si>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</si>
  <si>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</si>
  <si>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</si>
  <si>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</si>
  <si>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</si>
  <si>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</si>
  <si>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</si>
  <si>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</si>
  <si>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</si>
  <si>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</si>
  <si>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</si>
  <si>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</si>
  <si>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</si>
  <si>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</si>
  <si>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</si>
  <si>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</si>
  <si>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</si>
  <si>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</si>
  <si>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</si>
  <si>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</si>
  <si>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</si>
  <si>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</si>
  <si>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</si>
  <si>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</si>
  <si>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</si>
  <si>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</si>
  <si>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</si>
  <si>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</si>
  <si>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</si>
  <si>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</si>
  <si>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</si>
  <si>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</si>
  <si>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</si>
  <si>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</si>
  <si>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</si>
  <si>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</si>
  <si>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</si>
  <si>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</si>
  <si>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</si>
  <si>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</si>
  <si>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</si>
  <si>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</si>
  <si>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</si>
  <si>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</si>
  <si>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</si>
  <si>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</si>
  <si>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</si>
  <si>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</si>
  <si>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</si>
  <si>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</si>
  <si>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</si>
  <si>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</si>
  <si>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</si>
  <si>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</si>
  <si>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</si>
  <si>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</si>
  <si>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</si>
  <si>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</si>
  <si>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</si>
  <si>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</si>
  <si>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</si>
  <si>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</si>
  <si>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</si>
  <si>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</si>
  <si>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</si>
  <si>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</si>
  <si>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</si>
  <si>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</si>
  <si>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</si>
  <si>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</si>
  <si>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</si>
  <si>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</si>
  <si>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</si>
  <si>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</si>
  <si>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</si>
  <si>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</si>
  <si>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</si>
  <si>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</si>
  <si>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</si>
  <si>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</si>
  <si>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</si>
  <si>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</si>
  <si>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</si>
  <si>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</si>
  <si>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</si>
  <si>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</si>
  <si>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</si>
  <si>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</si>
  <si>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</si>
  <si>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</si>
  <si>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</si>
  <si>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</si>
  <si>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</si>
  <si>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</si>
  <si>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</si>
  <si>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</si>
  <si>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</si>
  <si>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</si>
  <si>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</si>
  <si>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</si>
  <si>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</si>
  <si>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</si>
  <si>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</si>
  <si>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</si>
  <si>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</si>
  <si>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</si>
  <si>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</si>
  <si>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</si>
  <si>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</si>
  <si>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</si>
  <si>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</si>
  <si>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</si>
  <si>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</si>
  <si>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</si>
  <si>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</si>
  <si>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</si>
  <si>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</si>
  <si>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</si>
  <si>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</si>
  <si>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</si>
  <si>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</si>
  <si>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</si>
  <si>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</si>
  <si>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</si>
  <si>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</si>
  <si>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</si>
  <si>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</si>
  <si>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</si>
  <si>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</si>
  <si>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</si>
  <si>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</si>
  <si>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</si>
  <si>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</si>
  <si>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</si>
  <si>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</si>
  <si>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</si>
  <si>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</si>
  <si>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</si>
  <si>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</si>
  <si>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</si>
  <si>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</si>
  <si>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</si>
  <si>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</si>
  <si>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</si>
  <si>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</si>
  <si>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</si>
  <si>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</si>
  <si>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</si>
  <si>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</si>
  <si>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</si>
  <si>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</si>
  <si>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</si>
  <si>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</si>
  <si>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</si>
  <si>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</si>
  <si>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</si>
  <si>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</si>
  <si>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</si>
  <si>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</si>
  <si>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</si>
  <si>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</si>
  <si>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</si>
  <si>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</si>
  <si>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</si>
  <si>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</si>
  <si>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</si>
  <si>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</si>
  <si>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</si>
  <si>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</si>
  <si>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</si>
  <si>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</si>
  <si>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</si>
  <si>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</si>
  <si>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</si>
  <si>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</si>
  <si>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</si>
  <si>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</si>
  <si>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</si>
  <si>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</si>
  <si>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</si>
  <si>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</si>
  <si>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</si>
  <si>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</si>
  <si>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</si>
  <si>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</si>
  <si>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</si>
  <si>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</si>
  <si>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</si>
  <si>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</si>
  <si>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</si>
  <si>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</si>
  <si>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</si>
  <si>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</si>
  <si>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</si>
  <si>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</si>
  <si>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</si>
  <si>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</si>
  <si>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</si>
  <si>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</si>
  <si>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</si>
  <si>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</si>
  <si>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</si>
  <si>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</si>
  <si>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</si>
  <si>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</si>
  <si>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</si>
  <si>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</si>
  <si>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</si>
  <si>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</si>
  <si>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</si>
  <si>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</si>
  <si>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</si>
  <si>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</si>
  <si>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</si>
  <si>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</si>
  <si>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</si>
  <si>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</si>
  <si>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</si>
  <si>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</si>
  <si>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</si>
  <si>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</si>
  <si>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</si>
  <si>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</si>
  <si>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</si>
  <si>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</si>
  <si>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</si>
  <si>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</si>
  <si>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</si>
  <si>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</si>
  <si>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</si>
  <si>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</si>
  <si>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</si>
  <si>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</si>
  <si>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</si>
  <si>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</si>
  <si>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</si>
  <si>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</si>
  <si>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</si>
  <si>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</si>
  <si>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</si>
  <si>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</si>
  <si>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</si>
  <si>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</si>
  <si>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</si>
  <si>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</si>
  <si>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</si>
  <si>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</si>
  <si>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</si>
  <si>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</si>
  <si>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</si>
  <si>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</si>
  <si>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</si>
  <si>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</si>
  <si>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</si>
  <si>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</si>
  <si>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</si>
  <si>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</si>
  <si>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</si>
  <si>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</si>
  <si>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</si>
  <si>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</si>
  <si>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</si>
  <si>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</si>
  <si>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</si>
  <si>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</si>
  <si>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</si>
  <si>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</si>
  <si>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</si>
  <si>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</si>
  <si>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</si>
  <si>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</si>
  <si>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</si>
  <si>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</si>
  <si>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</si>
  <si>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</si>
  <si>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</si>
  <si>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</si>
  <si>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</si>
  <si>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</si>
  <si>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</si>
  <si>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</si>
  <si>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</si>
  <si>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</si>
  <si>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</si>
  <si>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</si>
  <si>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</si>
  <si>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</si>
  <si>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</si>
  <si>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</si>
  <si>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</si>
  <si>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</si>
  <si>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</si>
  <si>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</si>
  <si>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</si>
  <si>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</si>
  <si>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</si>
  <si>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</si>
  <si>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</si>
  <si>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</si>
  <si>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</si>
  <si>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</si>
  <si>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</si>
  <si>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</si>
  <si>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</si>
  <si>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</si>
  <si>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</si>
  <si>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</si>
  <si>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</si>
  <si>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</si>
  <si>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</si>
  <si>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</si>
  <si>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</si>
  <si>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</si>
  <si>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</si>
  <si>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</si>
  <si>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</si>
  <si>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</si>
  <si>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</si>
  <si>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</si>
  <si>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</si>
  <si>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</si>
  <si>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</si>
  <si>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</si>
  <si>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</si>
  <si>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</si>
  <si>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</si>
  <si>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</si>
  <si>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</si>
  <si>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</si>
  <si>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</si>
  <si>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</si>
  <si>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</si>
  <si>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</si>
  <si>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</si>
  <si>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</si>
  <si>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</si>
  <si>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</si>
  <si>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</si>
  <si>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</si>
  <si>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</si>
  <si>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</si>
  <si>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</si>
  <si>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</si>
  <si>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</si>
  <si>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</si>
  <si>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</si>
  <si>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</si>
  <si>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</si>
  <si>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</si>
  <si>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</si>
  <si>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</si>
  <si>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</si>
  <si>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</si>
  <si>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</si>
  <si>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</si>
  <si>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</si>
  <si>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</si>
  <si>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</si>
  <si>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</si>
  <si>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</si>
  <si>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</si>
  <si>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</si>
  <si>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</si>
  <si>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</si>
  <si>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</si>
  <si>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</si>
  <si>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</si>
  <si>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</si>
  <si>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</si>
  <si>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</si>
  <si>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</si>
  <si>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</si>
  <si>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</si>
  <si>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</si>
  <si>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</si>
  <si>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</si>
  <si>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</si>
  <si>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</si>
  <si>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</si>
  <si>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</si>
  <si>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</si>
  <si>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</si>
  <si>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</si>
  <si>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</si>
  <si>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</si>
  <si>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</si>
  <si>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</si>
  <si>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</si>
  <si>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</si>
  <si>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</si>
  <si>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</si>
  <si>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</si>
  <si>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</si>
  <si>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</si>
  <si>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</si>
  <si>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</si>
  <si>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</si>
  <si>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</si>
  <si>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</si>
  <si>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</si>
  <si>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</si>
  <si>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</si>
  <si>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</si>
  <si>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</si>
  <si>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</si>
  <si>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</si>
  <si>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</si>
  <si>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</si>
  <si>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</si>
  <si>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</si>
  <si>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</si>
  <si>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</si>
  <si>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</si>
  <si>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</si>
  <si>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</si>
  <si>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</si>
  <si>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</si>
  <si>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</si>
  <si>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</si>
  <si>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</si>
  <si>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</si>
  <si>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</si>
  <si>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</si>
  <si>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</si>
  <si>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</si>
  <si>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</si>
  <si>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</si>
  <si>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</si>
  <si>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</si>
  <si>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</si>
  <si>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</si>
  <si>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</si>
  <si>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</si>
  <si>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</si>
  <si>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</si>
  <si>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</si>
  <si>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</si>
  <si>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</si>
  <si>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</si>
  <si>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</si>
  <si>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</si>
  <si>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</si>
  <si>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</si>
  <si>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</si>
  <si>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</si>
  <si>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</si>
  <si>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</si>
  <si>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</si>
  <si>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</si>
  <si>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</si>
  <si>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</si>
  <si>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</si>
  <si>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</si>
  <si>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</si>
  <si>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</si>
  <si>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</si>
  <si>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</si>
  <si>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</si>
  <si>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</si>
  <si>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</si>
  <si>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</si>
  <si>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</si>
  <si>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</si>
  <si>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</si>
  <si>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</si>
  <si>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</si>
  <si>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</si>
  <si>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</si>
  <si>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</si>
  <si>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</si>
  <si>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</si>
  <si>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</si>
  <si>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</si>
  <si>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</si>
  <si>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</si>
  <si>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</si>
  <si>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</si>
  <si>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</si>
  <si>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</si>
  <si>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</si>
  <si>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</si>
  <si>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</si>
  <si>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</si>
  <si>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</si>
  <si>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</si>
  <si>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</si>
  <si>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</si>
  <si>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</si>
  <si>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</si>
  <si>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</si>
  <si>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</si>
  <si>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</si>
  <si>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</si>
  <si>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</si>
  <si>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</si>
  <si>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</si>
  <si>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</si>
  <si>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</si>
  <si>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</si>
  <si>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</si>
  <si>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</si>
  <si>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</si>
  <si>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</si>
  <si>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</si>
  <si>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</si>
  <si>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</si>
  <si>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</si>
  <si>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</si>
  <si>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</si>
  <si>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</si>
  <si>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</si>
  <si>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</si>
  <si>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</si>
  <si>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</si>
  <si>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</si>
  <si>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</si>
  <si>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</si>
  <si>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</si>
  <si>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</si>
  <si>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</si>
  <si>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</si>
  <si>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</si>
  <si>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</si>
  <si>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</si>
  <si>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</si>
  <si>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</si>
  <si>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</si>
  <si>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</si>
  <si>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</si>
  <si>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</si>
  <si>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</si>
  <si>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</si>
  <si>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</si>
  <si>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</si>
  <si>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</si>
  <si>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</si>
  <si>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</si>
  <si>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</si>
  <si>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</si>
  <si>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</si>
  <si>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</si>
  <si>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</si>
  <si>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</si>
  <si>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</si>
  <si>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</si>
  <si>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</si>
  <si>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</si>
  <si>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</si>
  <si>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</si>
  <si>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</si>
  <si>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</si>
  <si>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</si>
  <si>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</si>
  <si>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</si>
  <si>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</si>
  <si>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</si>
  <si>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</si>
  <si>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</si>
  <si>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</si>
  <si>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</si>
  <si>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</si>
  <si>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</si>
  <si>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</si>
  <si>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</si>
  <si>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</si>
  <si>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</si>
  <si>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</si>
  <si>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</si>
  <si>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</si>
  <si>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</si>
  <si>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</si>
  <si>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</si>
  <si>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</si>
  <si>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</si>
  <si>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</si>
  <si>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</si>
  <si>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</si>
  <si>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</si>
  <si>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</si>
  <si>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</si>
  <si>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</si>
  <si>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</si>
  <si>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</si>
  <si>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</si>
  <si>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</si>
  <si>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</si>
  <si>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</si>
  <si>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</si>
  <si>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</si>
  <si>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</si>
  <si>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</si>
  <si>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</si>
  <si>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</si>
  <si>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</si>
  <si>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</si>
  <si>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</si>
  <si>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</si>
  <si>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</si>
  <si>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</si>
  <si>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</si>
  <si>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</si>
  <si>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</si>
  <si>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</si>
  <si>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</si>
  <si>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</si>
  <si>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</si>
  <si>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</si>
  <si>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</si>
  <si>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</si>
  <si>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</si>
  <si>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</si>
  <si>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</si>
  <si>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</si>
  <si>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</si>
  <si>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</si>
  <si>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</si>
  <si>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</si>
  <si>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</si>
  <si>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</si>
  <si>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</si>
  <si>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</si>
  <si>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</si>
  <si>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</si>
  <si>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</si>
  <si>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</si>
  <si>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</si>
  <si>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</si>
  <si>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</si>
  <si>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</si>
  <si>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</si>
  <si>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</si>
  <si>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</si>
  <si>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</si>
  <si>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</si>
  <si>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</si>
  <si>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</si>
  <si>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</si>
  <si>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</si>
  <si>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</si>
  <si>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</si>
  <si>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</si>
  <si>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</si>
  <si>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</si>
  <si>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</si>
  <si>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</si>
  <si>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</si>
  <si>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</si>
  <si>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</si>
  <si>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</si>
  <si>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</si>
  <si>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</si>
  <si>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</si>
  <si>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</si>
  <si>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</si>
  <si>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</si>
  <si>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</si>
  <si>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</si>
  <si>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</si>
  <si>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</si>
  <si>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</si>
  <si>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</si>
  <si>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</si>
  <si>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</si>
  <si>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</si>
  <si>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</si>
  <si>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</si>
  <si>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</si>
  <si>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</si>
  <si>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</si>
  <si>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</si>
  <si>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</si>
  <si>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</si>
  <si>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</si>
  <si>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</si>
  <si>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</si>
  <si>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</si>
  <si>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</si>
  <si>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</si>
  <si>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</si>
  <si>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</si>
  <si>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</si>
  <si>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</si>
  <si>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</si>
  <si>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</si>
  <si>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</si>
  <si>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</si>
  <si>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</si>
  <si>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</si>
  <si>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</si>
  <si>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</si>
  <si>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</si>
  <si>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</si>
  <si>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</si>
  <si>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</si>
  <si>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</si>
  <si>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</si>
  <si>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</si>
  <si>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</si>
  <si>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</si>
  <si>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</si>
  <si>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</si>
  <si>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</si>
  <si>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</si>
  <si>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</si>
  <si>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</si>
  <si>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</si>
  <si>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</si>
  <si>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</si>
  <si>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</si>
  <si>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</si>
  <si>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</si>
  <si>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</si>
  <si>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</si>
  <si>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</si>
  <si>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</si>
  <si>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</si>
  <si>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</si>
  <si>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</si>
  <si>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</si>
  <si>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</si>
  <si>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</si>
  <si>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</si>
  <si>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</si>
  <si>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</si>
  <si>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</si>
  <si>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</si>
  <si>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</si>
  <si>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</si>
  <si>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</si>
  <si>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</si>
  <si>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</si>
  <si>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</si>
  <si>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</si>
  <si>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</si>
  <si>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</si>
  <si>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</si>
  <si>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</si>
  <si>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</si>
  <si>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</si>
  <si>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</si>
  <si>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</si>
  <si>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</si>
  <si>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</si>
  <si>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</si>
  <si>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</si>
  <si>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</si>
  <si>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</si>
  <si>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</si>
  <si>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</si>
  <si>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</si>
  <si>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</si>
  <si>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</si>
  <si>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</si>
  <si>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</si>
  <si>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</si>
  <si>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</si>
  <si>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</si>
  <si>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</si>
  <si>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</si>
  <si>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</si>
  <si>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</si>
  <si>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</si>
  <si>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</si>
  <si>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</si>
  <si>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</si>
  <si>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</si>
  <si>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</si>
  <si>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</si>
  <si>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</si>
  <si>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</si>
  <si>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</si>
  <si>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</si>
  <si>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</si>
  <si>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</si>
  <si>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</si>
  <si>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</si>
  <si>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</si>
  <si>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</si>
  <si>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</si>
  <si>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</si>
  <si>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</si>
  <si>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</si>
  <si>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</si>
  <si>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</si>
  <si>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</si>
  <si>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</si>
  <si>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</si>
  <si>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</si>
  <si>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</si>
  <si>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</si>
  <si>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</si>
  <si>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</si>
  <si>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</si>
  <si>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</si>
  <si>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</si>
  <si>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</si>
  <si>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</si>
  <si>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</si>
  <si>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</si>
  <si>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</si>
  <si>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</si>
  <si>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</si>
  <si>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</si>
  <si>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</si>
  <si>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</si>
  <si>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</si>
  <si>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</si>
  <si>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</si>
  <si>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</si>
  <si>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</si>
  <si>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</si>
  <si>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</si>
  <si>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</si>
  <si>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</si>
  <si>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</si>
  <si>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</si>
  <si>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</si>
  <si>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</si>
  <si>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</si>
  <si>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</si>
  <si>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</si>
  <si>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</si>
  <si>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</si>
  <si>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</si>
  <si>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</si>
  <si>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</si>
  <si>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</si>
  <si>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</si>
  <si>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</si>
  <si>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</si>
  <si>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</si>
  <si>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</si>
  <si>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</si>
  <si>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</si>
  <si>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</si>
  <si>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</si>
  <si>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</si>
  <si>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</si>
  <si>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</si>
  <si>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</si>
  <si>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</si>
  <si>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</si>
  <si>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</si>
  <si>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</si>
  <si>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</si>
  <si>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</si>
  <si>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</si>
  <si>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</si>
  <si>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</si>
  <si>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</si>
  <si>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</si>
  <si>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</si>
  <si>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</si>
  <si>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</si>
  <si>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</si>
  <si>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</si>
  <si>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</si>
  <si>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</si>
  <si>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</si>
  <si>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</si>
  <si>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</si>
  <si>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</si>
  <si>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</si>
  <si>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</si>
  <si>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</si>
  <si>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</si>
  <si>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</si>
  <si>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</si>
  <si>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</si>
  <si>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</si>
  <si>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</si>
  <si>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</si>
  <si>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</si>
  <si>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</si>
  <si>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</si>
  <si>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</si>
  <si>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</si>
  <si>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</si>
  <si>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</si>
  <si>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</si>
  <si>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</si>
  <si>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</si>
  <si>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</si>
  <si>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</si>
  <si>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</si>
  <si>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</si>
  <si>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</si>
  <si>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</si>
  <si>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</si>
  <si>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</si>
  <si>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</si>
  <si>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</si>
  <si>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</si>
  <si>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</si>
  <si>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</si>
  <si>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</si>
  <si>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</si>
  <si>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</si>
  <si>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</si>
  <si>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</si>
  <si>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</si>
  <si>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</si>
  <si>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</si>
  <si>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</si>
  <si>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</si>
  <si>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</si>
  <si>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</si>
  <si>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</si>
  <si>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</si>
  <si>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</si>
  <si>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</si>
  <si>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</si>
  <si>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</si>
  <si>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</si>
  <si>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</si>
  <si>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</si>
  <si>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</si>
  <si>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</si>
  <si>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</si>
  <si>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</si>
  <si>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</si>
  <si>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</si>
  <si>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</si>
  <si>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</si>
  <si>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</si>
  <si>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</si>
  <si>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</si>
  <si>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</si>
  <si>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</si>
  <si>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</si>
  <si>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</si>
  <si>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</si>
  <si>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</si>
  <si>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</si>
  <si>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</si>
  <si>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</si>
  <si>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</si>
  <si>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</si>
  <si>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</si>
  <si>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</si>
  <si>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</si>
  <si>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</si>
  <si>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</si>
  <si>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</si>
  <si>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</si>
  <si>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</si>
  <si>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</si>
  <si>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</si>
  <si>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</si>
  <si>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</si>
  <si>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</si>
  <si>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</si>
  <si>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</si>
  <si>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</si>
  <si>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</si>
  <si>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</si>
  <si>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</si>
  <si>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</si>
  <si>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</si>
  <si>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</si>
  <si>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</si>
  <si>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</si>
  <si>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</si>
  <si>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</si>
  <si>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</si>
  <si>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</si>
  <si>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</si>
  <si>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</si>
  <si>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</si>
  <si>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</si>
  <si>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</si>
  <si>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</si>
  <si>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</si>
  <si>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</si>
  <si>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</si>
  <si>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</si>
  <si>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</si>
  <si>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</si>
  <si>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</si>
  <si>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</si>
  <si>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</si>
  <si>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</si>
  <si>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</si>
  <si>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</si>
  <si>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</si>
  <si>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</si>
  <si>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</si>
  <si>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</si>
  <si>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</si>
  <si>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</si>
  <si>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</si>
  <si>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</si>
  <si>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</si>
  <si>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</si>
  <si>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</si>
  <si>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</si>
  <si>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</si>
  <si>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</si>
  <si>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</si>
  <si>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</si>
  <si>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</si>
  <si>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</si>
  <si>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</si>
  <si>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</si>
  <si>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</si>
  <si>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</si>
  <si>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</si>
  <si>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</si>
  <si>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</si>
  <si>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</si>
  <si>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</si>
  <si>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</si>
  <si>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</si>
  <si>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</si>
  <si>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</si>
  <si>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</si>
  <si>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</si>
  <si>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</si>
  <si>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</si>
  <si>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</si>
  <si>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</si>
  <si>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</si>
  <si>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</si>
  <si>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</si>
  <si>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</si>
  <si>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</si>
  <si>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</si>
  <si>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</si>
  <si>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</si>
  <si>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</si>
  <si>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</si>
  <si>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</si>
  <si>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</si>
  <si>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</si>
  <si>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</si>
  <si>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</si>
  <si>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</si>
  <si>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</si>
  <si>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</si>
  <si>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</si>
  <si>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</si>
  <si>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</si>
  <si>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</si>
  <si>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</si>
  <si>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</si>
  <si>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</si>
  <si>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</si>
  <si>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</si>
  <si>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</si>
  <si>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</si>
  <si>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</si>
  <si>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</si>
  <si>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</si>
  <si>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</si>
  <si>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</si>
  <si>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</si>
  <si>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</si>
  <si>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</si>
  <si>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</si>
  <si>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</si>
  <si>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</si>
  <si>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</si>
  <si>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</si>
  <si>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</si>
  <si>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</si>
  <si>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</si>
  <si>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</si>
  <si>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</si>
  <si>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</si>
  <si>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</si>
  <si>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</si>
  <si>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</si>
  <si>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</si>
  <si>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</si>
  <si>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</si>
  <si>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</si>
  <si>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</si>
  <si>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</si>
  <si>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</si>
  <si>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</si>
  <si>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</si>
  <si>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</si>
  <si>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</si>
  <si>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</si>
  <si>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</si>
  <si>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</si>
  <si>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</si>
  <si>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</si>
  <si>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</si>
  <si>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</si>
  <si>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</si>
  <si>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</si>
  <si>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</si>
  <si>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</si>
  <si>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</si>
  <si>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</si>
  <si>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</si>
  <si>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</si>
  <si>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</si>
  <si>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</si>
  <si>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</si>
  <si>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</si>
  <si>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</si>
  <si>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</si>
  <si>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</si>
  <si>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</si>
  <si>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</si>
  <si>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</si>
  <si>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</si>
  <si>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</si>
  <si>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</si>
  <si>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</si>
  <si>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</si>
  <si>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</si>
  <si>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</si>
  <si>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</si>
  <si>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</si>
  <si>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</si>
  <si>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</si>
  <si>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</si>
  <si>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</si>
  <si>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</si>
  <si>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</si>
  <si>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</si>
  <si>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</si>
  <si>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</si>
  <si>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</si>
  <si>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</si>
  <si>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</si>
  <si>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</si>
  <si>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</si>
  <si>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</si>
  <si>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</si>
  <si>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</si>
  <si>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</si>
  <si>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</si>
  <si>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</si>
  <si>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</si>
  <si>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</si>
  <si>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</si>
  <si>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</si>
  <si>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</si>
  <si>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</si>
  <si>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</si>
  <si>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</si>
  <si>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</si>
  <si>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</si>
  <si>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</si>
  <si>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</si>
  <si>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</si>
  <si>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</si>
  <si>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</si>
  <si>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</si>
  <si>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</si>
  <si>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</si>
  <si>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</si>
  <si>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</si>
  <si>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</si>
  <si>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</si>
  <si>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</si>
  <si>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</si>
  <si>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</si>
  <si>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</si>
  <si>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</si>
  <si>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</si>
  <si>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</si>
  <si>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</si>
  <si>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</si>
  <si>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</si>
  <si>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</si>
  <si>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</si>
  <si>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</si>
  <si>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</si>
  <si>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</si>
  <si>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</si>
  <si>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</si>
  <si>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</si>
  <si>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</si>
  <si>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</si>
  <si>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</si>
  <si>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</si>
  <si>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</si>
  <si>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</si>
  <si>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</si>
  <si>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</si>
  <si>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</si>
  <si>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</si>
  <si>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</si>
  <si>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</si>
  <si>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</si>
  <si>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</si>
  <si>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</si>
  <si>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</si>
  <si>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</si>
  <si>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</si>
  <si>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</si>
  <si>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</si>
  <si>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</si>
  <si>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</si>
  <si>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</si>
  <si>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</si>
  <si>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</si>
  <si>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</si>
  <si>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</si>
  <si>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</si>
  <si>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</si>
  <si>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</si>
  <si>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</si>
  <si>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</si>
  <si>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</si>
  <si>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</si>
  <si>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</si>
  <si>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</si>
  <si>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</si>
  <si>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</si>
  <si>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</si>
  <si>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</si>
  <si>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</si>
  <si>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</si>
  <si>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</si>
  <si>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</si>
  <si>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</si>
  <si>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</si>
  <si>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</si>
  <si>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</si>
  <si>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</si>
  <si>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</si>
  <si>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</si>
  <si>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</si>
  <si>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</si>
  <si>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</si>
  <si>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</si>
  <si>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</si>
  <si>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</si>
  <si>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</si>
  <si>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</si>
  <si>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</si>
  <si>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</si>
  <si>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</si>
  <si>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</si>
  <si>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</si>
  <si>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</si>
  <si>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</si>
  <si>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</si>
  <si>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</si>
  <si>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</si>
  <si>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</si>
  <si>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</si>
  <si>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</si>
  <si>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</si>
  <si>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</si>
  <si>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</si>
  <si>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</si>
  <si>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</si>
  <si>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</si>
  <si>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</si>
  <si>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</si>
  <si>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</si>
  <si>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</si>
  <si>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</si>
  <si>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</si>
  <si>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</si>
  <si>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</si>
  <si>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</si>
  <si>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</si>
  <si>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</si>
  <si>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</si>
  <si>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</si>
  <si>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</si>
  <si>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</si>
  <si>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</si>
  <si>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</si>
  <si>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</si>
  <si>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</si>
  <si>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</si>
  <si>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</si>
  <si>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</si>
  <si>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</si>
  <si>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</si>
  <si>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</si>
  <si>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</si>
  <si>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</si>
  <si>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</si>
  <si>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</si>
  <si>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</si>
  <si>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</si>
  <si>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</si>
  <si>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</si>
  <si>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</si>
  <si>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</si>
  <si>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</si>
  <si>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</si>
  <si>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</si>
  <si>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</si>
  <si>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</si>
  <si>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</si>
  <si>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</si>
  <si>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</si>
  <si>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</si>
  <si>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</si>
  <si>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</si>
  <si>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</si>
  <si>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</si>
  <si>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</si>
  <si>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</si>
  <si>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</si>
  <si>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</si>
  <si>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</si>
  <si>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</si>
  <si>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</si>
  <si>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</si>
  <si>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</si>
  <si>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</si>
  <si>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</si>
  <si>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</si>
  <si>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</si>
  <si>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</si>
  <si>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</si>
  <si>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</si>
  <si>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</si>
  <si>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</si>
  <si>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</si>
  <si>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</si>
  <si>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</si>
  <si>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</si>
  <si>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</si>
  <si>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</si>
  <si>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</si>
  <si>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</si>
  <si>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</si>
  <si>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</si>
  <si>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</si>
  <si>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</si>
  <si>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</si>
  <si>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</si>
  <si>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</si>
  <si>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</si>
  <si>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</si>
  <si>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</si>
  <si>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</si>
  <si>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</si>
  <si>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</si>
  <si>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</si>
  <si>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</si>
  <si>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</si>
  <si>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</si>
  <si>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</si>
  <si>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</si>
  <si>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</si>
  <si>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</si>
  <si>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</si>
  <si>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</si>
  <si>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</si>
  <si>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</si>
  <si>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</si>
  <si>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</si>
  <si>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</si>
  <si>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</si>
  <si>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</si>
  <si>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</si>
  <si>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</si>
  <si>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</si>
  <si>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</si>
  <si>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</si>
  <si>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</si>
  <si>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</si>
  <si>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</si>
  <si>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</si>
  <si>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</si>
  <si>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</si>
  <si>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</si>
  <si>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</si>
  <si>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</si>
  <si>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</si>
  <si>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</si>
  <si>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</si>
  <si>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</si>
  <si>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</si>
  <si>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</si>
  <si>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</si>
  <si>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</si>
  <si>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</si>
  <si>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</si>
  <si>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</si>
  <si>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</si>
  <si>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</si>
  <si>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</si>
  <si>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</si>
  <si>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</si>
  <si>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</si>
  <si>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</si>
  <si>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</si>
  <si>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</si>
  <si>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</si>
  <si>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</si>
  <si>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</si>
  <si>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</si>
  <si>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</si>
  <si>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</si>
  <si>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</si>
  <si>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</si>
  <si>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</si>
  <si>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</si>
  <si>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</si>
  <si>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</si>
  <si>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</si>
  <si>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</si>
  <si>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</si>
  <si>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</si>
  <si>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</si>
  <si>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</si>
  <si>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</si>
  <si>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</si>
  <si>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</si>
  <si>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</si>
  <si>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</si>
  <si>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</si>
  <si>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</si>
  <si>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</si>
  <si>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</si>
  <si>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</si>
  <si>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</si>
  <si>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</si>
  <si>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</si>
  <si>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</si>
  <si>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</si>
  <si>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</si>
  <si>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</si>
  <si>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</si>
  <si>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</si>
  <si>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</si>
  <si>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</si>
  <si>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</si>
  <si>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</si>
  <si>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</si>
  <si>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</si>
  <si>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</si>
  <si>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</si>
  <si>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</si>
  <si>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</si>
  <si>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</si>
  <si>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</si>
  <si>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</si>
  <si>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</si>
  <si>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</si>
  <si>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</si>
  <si>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</si>
  <si>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</si>
  <si>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</si>
  <si>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</si>
  <si>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</si>
  <si>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</si>
  <si>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</si>
  <si>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</si>
  <si>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</si>
  <si>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</si>
  <si>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</si>
  <si>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</si>
  <si>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</si>
  <si>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</si>
  <si>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</si>
  <si>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</si>
  <si>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</si>
  <si>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</si>
  <si>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</si>
  <si>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</si>
  <si>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</si>
  <si>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</si>
  <si>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</si>
  <si>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</si>
  <si>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</si>
  <si>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</si>
  <si>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</si>
  <si>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</si>
  <si>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</si>
  <si>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</si>
  <si>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</si>
  <si>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</si>
  <si>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</si>
  <si>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</si>
  <si>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</si>
  <si>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</si>
  <si>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</si>
  <si>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</si>
  <si>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</si>
  <si>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</si>
  <si>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</si>
  <si>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</si>
  <si>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</si>
  <si>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</si>
  <si>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</si>
  <si>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</si>
  <si>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</si>
  <si>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</si>
  <si>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</si>
  <si>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</si>
  <si>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</si>
  <si>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</si>
  <si>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</si>
  <si>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</si>
  <si>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</si>
  <si>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</si>
  <si>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</si>
  <si>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</si>
  <si>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</si>
  <si>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</si>
  <si>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</si>
  <si>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</si>
  <si>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</si>
  <si>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</si>
  <si>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</si>
  <si>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</si>
  <si>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</si>
  <si>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</si>
  <si>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</si>
  <si>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</si>
  <si>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</si>
  <si>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</si>
  <si>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</si>
  <si>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</si>
  <si>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</si>
  <si>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</si>
  <si>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</si>
  <si>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</si>
  <si>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</si>
  <si>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</si>
  <si>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</si>
  <si>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</si>
  <si>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</si>
  <si>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</si>
  <si>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</si>
  <si>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</si>
  <si>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</si>
  <si>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</si>
  <si>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</si>
  <si>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</si>
  <si>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</si>
  <si>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</si>
  <si>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</si>
  <si>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</si>
  <si>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</si>
  <si>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</si>
  <si>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</si>
  <si>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</si>
  <si>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</si>
  <si>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</si>
  <si>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</si>
  <si>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</si>
  <si>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</si>
  <si>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</si>
  <si>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</si>
  <si>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</si>
  <si>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</si>
  <si>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</si>
  <si>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</si>
  <si>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</si>
  <si>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</si>
  <si>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</si>
  <si>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</si>
  <si>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</si>
  <si>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</si>
  <si>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</si>
  <si>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</si>
  <si>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</si>
  <si>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</si>
  <si>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</si>
  <si>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</si>
  <si>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</si>
  <si>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</si>
  <si>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</si>
  <si>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</si>
  <si>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</si>
  <si>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</si>
  <si>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</si>
  <si>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</si>
  <si>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</si>
  <si>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</si>
  <si>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</si>
  <si>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</si>
  <si>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</si>
  <si>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</si>
  <si>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</si>
  <si>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</si>
  <si>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</si>
  <si>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</si>
  <si>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</si>
  <si>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</si>
  <si>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</si>
  <si>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</si>
  <si>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</si>
  <si>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</si>
  <si>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</si>
  <si>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</si>
  <si>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</si>
  <si>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</si>
  <si>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</si>
  <si>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</si>
  <si>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</si>
  <si>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</si>
  <si>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</si>
  <si>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</si>
  <si>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</si>
  <si>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</si>
  <si>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</si>
  <si>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</si>
  <si>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</si>
  <si>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</si>
  <si>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</si>
  <si>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</si>
  <si>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</si>
  <si>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</si>
  <si>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</si>
  <si>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</si>
  <si>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</si>
  <si>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</si>
  <si>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</si>
  <si>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</si>
  <si>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</si>
  <si>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</si>
  <si>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</si>
  <si>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</si>
  <si>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</si>
  <si>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</si>
  <si>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</si>
  <si>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</si>
  <si>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</si>
  <si>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</si>
  <si>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</si>
  <si>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</si>
  <si>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</si>
  <si>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</si>
  <si>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</si>
  <si>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</si>
  <si>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</si>
  <si>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</si>
  <si>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</si>
  <si>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</si>
  <si>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</si>
  <si>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</si>
  <si>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</si>
  <si>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</si>
  <si>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</si>
  <si>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</si>
  <si>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</si>
  <si>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</si>
  <si>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</si>
  <si>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</si>
  <si>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</si>
  <si>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</si>
  <si>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</si>
  <si>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</si>
  <si>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</si>
  <si>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</si>
  <si>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</si>
  <si>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</si>
  <si>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</si>
  <si>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</si>
  <si>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</si>
  <si>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</si>
  <si>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</si>
  <si>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</si>
  <si>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</si>
  <si>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</si>
  <si>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</si>
  <si>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</si>
  <si>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</si>
  <si>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</si>
  <si>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</si>
  <si>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</si>
  <si>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</si>
  <si>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</si>
  <si>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</si>
  <si>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</si>
  <si>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</si>
  <si>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</si>
  <si>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</si>
  <si>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</si>
  <si>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</si>
  <si>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</si>
  <si>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</si>
  <si>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</si>
  <si>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</si>
  <si>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</si>
  <si>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</si>
  <si>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</si>
  <si>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</si>
  <si>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</si>
  <si>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</si>
  <si>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</si>
  <si>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</si>
  <si>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</si>
  <si>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</si>
  <si>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</si>
  <si>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</si>
  <si>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</si>
  <si>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</si>
  <si>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</si>
  <si>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</si>
  <si>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</si>
  <si>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</si>
  <si>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</si>
  <si>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</si>
  <si>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</si>
  <si>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</si>
  <si>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</si>
  <si>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</si>
  <si>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</si>
  <si>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</si>
  <si>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</si>
  <si>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</si>
  <si>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</si>
  <si>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</si>
  <si>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</si>
  <si>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</si>
  <si>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</si>
  <si>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</si>
  <si>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</si>
  <si>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</si>
  <si>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</si>
  <si>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</si>
  <si>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</si>
  <si>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</si>
  <si>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</si>
  <si>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</si>
  <si>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</si>
  <si>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</si>
  <si>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</si>
  <si>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</si>
  <si>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</si>
  <si>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</si>
  <si>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</si>
  <si>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</si>
  <si>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</si>
  <si>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</si>
  <si>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</si>
  <si>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</si>
  <si>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</si>
  <si>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</si>
  <si>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</si>
  <si>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</si>
  <si>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</si>
  <si>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</si>
  <si>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</si>
  <si>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</si>
  <si>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</si>
  <si>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</si>
  <si>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</si>
  <si>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</si>
  <si>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</si>
  <si>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</si>
  <si>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</si>
  <si>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</si>
  <si>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</si>
  <si>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</si>
  <si>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</si>
  <si>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</si>
  <si>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</si>
  <si>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</si>
  <si>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</si>
  <si>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</si>
  <si>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</si>
  <si>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</si>
  <si>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</si>
  <si>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</si>
  <si>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</si>
  <si>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</si>
  <si>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</si>
  <si>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</si>
  <si>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</si>
  <si>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</si>
  <si>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</si>
  <si>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</si>
  <si>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</si>
  <si>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</si>
  <si>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</si>
  <si>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</si>
  <si>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</si>
  <si>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</si>
  <si>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</si>
  <si>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</si>
  <si>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</si>
  <si>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</si>
  <si>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</si>
  <si>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</si>
  <si>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</si>
  <si>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</si>
  <si>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</si>
  <si>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</si>
  <si>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</si>
  <si>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</si>
  <si>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</si>
  <si>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</si>
  <si>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</si>
  <si>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</si>
  <si>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</si>
  <si>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</si>
  <si>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</si>
  <si>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</si>
  <si>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</si>
  <si>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</si>
  <si>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</si>
  <si>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</si>
  <si>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</si>
  <si>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</si>
  <si>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</si>
  <si>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</si>
  <si>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</si>
  <si>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</si>
  <si>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</si>
  <si>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</si>
  <si>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</si>
  <si>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</si>
  <si>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</si>
  <si>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</si>
  <si>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</si>
  <si>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</si>
  <si>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</si>
  <si>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</si>
  <si>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</si>
  <si>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</si>
  <si>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</si>
  <si>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</si>
  <si>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</si>
  <si>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</si>
  <si>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</si>
  <si>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</si>
  <si>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</si>
  <si>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</si>
  <si>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</si>
  <si>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</si>
  <si>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</si>
  <si>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</si>
  <si>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</si>
  <si>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</si>
  <si>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</si>
  <si>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</si>
  <si>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</si>
  <si>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</si>
  <si>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</si>
  <si>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</si>
  <si>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</si>
  <si>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</si>
  <si>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</si>
  <si>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</si>
  <si>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</si>
  <si>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</si>
  <si>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</si>
  <si>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</si>
  <si>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</si>
  <si>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</si>
  <si>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</si>
  <si>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</si>
  <si>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</si>
  <si>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</si>
  <si>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</si>
  <si>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</si>
  <si>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</si>
  <si>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</si>
  <si>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</si>
  <si>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</si>
  <si>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</si>
  <si>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</si>
  <si>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</si>
  <si>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</si>
  <si>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</si>
  <si>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</si>
  <si>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</si>
  <si>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</si>
  <si>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</si>
  <si>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</si>
  <si>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</si>
  <si>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</si>
  <si>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</si>
  <si>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</si>
  <si>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</si>
  <si>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</si>
  <si>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</si>
  <si>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</si>
  <si>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</si>
  <si>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</si>
  <si>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</si>
  <si>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</si>
  <si>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</si>
  <si>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</si>
  <si>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</si>
  <si>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</si>
  <si>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</si>
  <si>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</si>
  <si>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</si>
  <si>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</si>
  <si>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</si>
  <si>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</si>
  <si>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</si>
  <si>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</si>
  <si>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</si>
  <si>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</si>
  <si>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</si>
  <si>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</si>
  <si>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</si>
  <si>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</si>
  <si>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</si>
  <si>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</si>
  <si>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</si>
  <si>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</si>
  <si>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</si>
  <si>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</si>
  <si>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</si>
  <si>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</si>
  <si>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</si>
  <si>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</si>
  <si>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</si>
  <si>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</si>
  <si>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</si>
  <si>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</si>
  <si>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</si>
  <si>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</si>
  <si>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</si>
  <si>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</si>
  <si>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</si>
  <si>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</si>
  <si>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</si>
  <si>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</si>
  <si>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</si>
  <si>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</si>
  <si>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</si>
  <si>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</si>
  <si>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</si>
  <si>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</si>
  <si>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</si>
  <si>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</si>
  <si>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</si>
  <si>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</si>
  <si>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</si>
  <si>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</si>
  <si>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</si>
  <si>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</si>
  <si>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</si>
  <si>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</si>
  <si>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</si>
  <si>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</si>
  <si>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</si>
  <si>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</si>
  <si>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</si>
  <si>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</si>
  <si>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</si>
  <si>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</si>
  <si>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</si>
  <si>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</si>
  <si>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</si>
  <si>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</si>
  <si>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</si>
  <si>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</si>
  <si>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</si>
  <si>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</si>
  <si>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</si>
  <si>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</si>
  <si>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</si>
  <si>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</si>
  <si>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</si>
  <si>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</si>
  <si>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</si>
  <si>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</si>
  <si>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</si>
  <si>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</si>
  <si>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</si>
  <si>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</si>
  <si>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</si>
  <si>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</si>
  <si>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</si>
  <si>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</si>
  <si>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</si>
  <si>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</si>
  <si>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</si>
  <si>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</si>
  <si>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</si>
  <si>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</si>
  <si>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</si>
  <si>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</si>
  <si>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</si>
  <si>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</si>
  <si>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</si>
  <si>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</si>
  <si>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</si>
  <si>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</si>
  <si>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</si>
  <si>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</si>
  <si>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</si>
  <si>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</si>
  <si>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</si>
  <si>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</si>
  <si>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</si>
  <si>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</si>
  <si>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</si>
  <si>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</si>
  <si>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</si>
  <si>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</si>
  <si>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</si>
  <si>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</si>
  <si>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</si>
  <si>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</si>
  <si>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</si>
  <si>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</si>
  <si>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</si>
  <si>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</si>
  <si>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</si>
  <si>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</si>
  <si>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</si>
  <si>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</si>
  <si>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</si>
  <si>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</si>
  <si>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</si>
  <si>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</si>
  <si>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</si>
  <si>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</si>
  <si>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</si>
  <si>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</si>
  <si>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</si>
  <si>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</si>
  <si>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</si>
  <si>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</si>
  <si>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</si>
  <si>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</si>
  <si>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</si>
  <si>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</si>
  <si>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</si>
  <si>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</si>
  <si>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</si>
  <si>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</si>
  <si>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</si>
  <si>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</si>
  <si>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</si>
  <si>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</si>
  <si>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</si>
  <si>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</si>
  <si>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</si>
  <si>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</si>
  <si>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</si>
  <si>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</si>
  <si>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</si>
  <si>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</si>
  <si>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</si>
  <si>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</si>
  <si>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</si>
  <si>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</si>
  <si>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</si>
  <si>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</si>
  <si>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</si>
  <si>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</si>
  <si>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</si>
  <si>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</si>
  <si>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</si>
  <si>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</si>
  <si>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</si>
  <si>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</si>
  <si>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</si>
  <si>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</si>
  <si>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</si>
  <si>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</si>
  <si>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</si>
  <si>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</si>
  <si>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</si>
  <si>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</si>
  <si>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</si>
  <si>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</si>
  <si>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</si>
  <si>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</si>
  <si>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</si>
  <si>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</si>
  <si>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</si>
  <si>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</si>
  <si>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</si>
  <si>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</si>
  <si>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</si>
  <si>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</si>
  <si>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</si>
  <si>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</si>
  <si>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</si>
  <si>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</si>
  <si>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</si>
  <si>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</si>
  <si>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</si>
  <si>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</si>
  <si>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</si>
  <si>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</si>
  <si>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</si>
  <si>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</si>
  <si>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</si>
  <si>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</si>
  <si>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</si>
  <si>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</si>
  <si>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</si>
  <si>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</si>
  <si>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</si>
  <si>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</si>
  <si>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</si>
  <si>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</si>
  <si>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</si>
  <si>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</si>
  <si>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</si>
  <si>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</si>
  <si>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</si>
  <si>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</si>
  <si>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</si>
  <si>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</si>
  <si>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</si>
  <si>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</si>
  <si>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</si>
  <si>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</si>
  <si>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</si>
  <si>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</si>
  <si>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</si>
  <si>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</si>
  <si>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</si>
  <si>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</si>
  <si>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</si>
  <si>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</si>
  <si>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</si>
  <si>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</si>
  <si>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</si>
  <si>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</si>
  <si>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</si>
  <si>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</si>
  <si>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</si>
  <si>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</si>
  <si>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</si>
  <si>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</si>
  <si>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</si>
  <si>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</si>
  <si>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</si>
  <si>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</si>
  <si>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</si>
  <si>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</si>
  <si>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</si>
  <si>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</si>
  <si>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</si>
  <si>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</si>
  <si>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</si>
  <si>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</si>
  <si>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</si>
  <si>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</si>
  <si>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</si>
  <si>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</si>
  <si>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</si>
  <si>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</si>
  <si>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</si>
  <si>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</si>
  <si>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</si>
  <si>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</si>
  <si>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</si>
  <si>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</si>
  <si>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</si>
  <si>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</si>
  <si>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</si>
  <si>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</si>
  <si>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</si>
  <si>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</si>
  <si>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</si>
  <si>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</si>
  <si>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</si>
  <si>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</si>
  <si>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</si>
  <si>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</si>
  <si>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</si>
  <si>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</si>
  <si>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</si>
  <si>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</si>
  <si>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</si>
  <si>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</si>
  <si>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</si>
  <si>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</si>
  <si>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</si>
  <si>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</si>
  <si>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</si>
  <si>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</si>
  <si>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</si>
  <si>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</si>
  <si>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</si>
  <si>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</si>
  <si>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</si>
  <si>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</si>
  <si>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</si>
  <si>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</si>
  <si>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</si>
  <si>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</si>
  <si>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</si>
  <si>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</si>
  <si>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</si>
  <si>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</si>
  <si>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</si>
  <si>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</si>
  <si>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</si>
  <si>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</si>
  <si>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</si>
  <si>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</si>
  <si>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</si>
  <si>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</si>
  <si>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</si>
  <si>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</si>
  <si>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</si>
  <si>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</si>
  <si>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</si>
  <si>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</si>
  <si>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</si>
  <si>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</si>
  <si>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</si>
  <si>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</si>
  <si>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</si>
  <si>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</si>
  <si>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</si>
  <si>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</si>
  <si>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</si>
  <si>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</si>
  <si>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</si>
  <si>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</si>
  <si>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</si>
  <si>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</si>
  <si>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</si>
  <si>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</si>
  <si>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</si>
  <si>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</si>
  <si>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</si>
  <si>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</si>
  <si>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</si>
  <si>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</si>
  <si>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</si>
  <si>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</si>
  <si>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</si>
  <si>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</si>
  <si>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</si>
  <si>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</si>
  <si>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</si>
  <si>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</si>
  <si>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</si>
  <si>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</si>
  <si>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</si>
  <si>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</si>
  <si>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</si>
  <si>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</si>
  <si>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</si>
  <si>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</si>
  <si>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</si>
  <si>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</si>
  <si>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</si>
  <si>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</si>
  <si>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</si>
  <si>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</si>
  <si>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</si>
  <si>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</si>
  <si>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</si>
  <si>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</si>
  <si>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</si>
  <si>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</si>
  <si>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</si>
  <si>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</si>
  <si>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</si>
  <si>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</si>
  <si>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</si>
  <si>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</si>
  <si>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</si>
  <si>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</si>
  <si>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</si>
  <si>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</si>
  <si>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</si>
  <si>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</si>
  <si>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</si>
  <si>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</si>
  <si>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</si>
  <si>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</si>
  <si>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</si>
  <si>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</si>
  <si>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</si>
  <si>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</si>
  <si>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</si>
  <si>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</si>
  <si>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</si>
  <si>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</si>
  <si>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</si>
  <si>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</si>
  <si>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</si>
  <si>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</si>
  <si>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</si>
  <si>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</si>
  <si>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</si>
  <si>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</si>
  <si>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</si>
  <si>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</si>
  <si>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</si>
  <si>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</si>
  <si>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</si>
  <si>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</si>
  <si>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</si>
  <si>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</si>
  <si>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</si>
  <si>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</si>
  <si>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</si>
  <si>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</si>
  <si>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</si>
  <si>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</si>
  <si>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</si>
  <si>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</si>
  <si>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</si>
  <si>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</si>
  <si>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</si>
  <si>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</si>
  <si>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</si>
  <si>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</si>
  <si>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</si>
  <si>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</si>
  <si>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</si>
  <si>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</si>
  <si>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</si>
  <si>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</si>
  <si>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</si>
  <si>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</si>
  <si>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</si>
  <si>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</si>
  <si>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</si>
  <si>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</si>
  <si>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</si>
  <si>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</si>
  <si>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</si>
  <si>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</si>
  <si>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</si>
  <si>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</si>
  <si>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</si>
  <si>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</si>
  <si>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</si>
  <si>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</si>
  <si>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</si>
  <si>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</si>
  <si>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</si>
  <si>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</si>
  <si>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</si>
  <si>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</si>
  <si>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</si>
  <si>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</si>
  <si>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</si>
  <si>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</si>
  <si>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</si>
  <si>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</si>
  <si>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</si>
  <si>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</si>
  <si>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</si>
  <si>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</si>
  <si>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</si>
  <si>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</si>
  <si>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</si>
  <si>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</si>
  <si>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</si>
  <si>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</si>
  <si>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</si>
  <si>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</si>
  <si>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</si>
  <si>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</si>
  <si>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</si>
  <si>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</si>
  <si>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</si>
  <si>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</si>
  <si>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</si>
  <si>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</si>
  <si>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</si>
  <si>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</si>
  <si>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</si>
  <si>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</si>
  <si>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</si>
  <si>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</si>
  <si>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</si>
  <si>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</si>
  <si>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</si>
  <si>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</si>
  <si>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</si>
  <si>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</si>
  <si>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</si>
  <si>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</si>
  <si>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</si>
  <si>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</si>
  <si>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</si>
  <si>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</si>
  <si>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</si>
  <si>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</si>
  <si>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</si>
  <si>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</si>
  <si>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</si>
  <si>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</si>
  <si>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</si>
  <si>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</si>
  <si>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</si>
  <si>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</si>
  <si>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</si>
  <si>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</si>
  <si>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</si>
  <si>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</si>
  <si>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</si>
  <si>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</si>
  <si>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</si>
  <si>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</si>
  <si>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</si>
  <si>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</si>
  <si>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</si>
  <si>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</si>
  <si>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</si>
  <si>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</si>
  <si>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</si>
  <si>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</si>
  <si>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</si>
  <si>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</si>
  <si>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</si>
  <si>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</si>
  <si>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</si>
  <si>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</si>
  <si>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</si>
  <si>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</si>
  <si>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</si>
  <si>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</si>
  <si>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</si>
  <si>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</si>
  <si>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</si>
  <si>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</si>
  <si>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</si>
  <si>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</si>
  <si>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</si>
  <si>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</si>
  <si>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</si>
  <si>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</si>
  <si>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</si>
  <si>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</si>
  <si>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</si>
  <si>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</si>
  <si>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</si>
  <si>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</si>
  <si>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</si>
  <si>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</si>
  <si>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</si>
  <si>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</si>
  <si>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</si>
  <si>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</si>
  <si>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</si>
  <si>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</si>
  <si>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</si>
  <si>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</si>
  <si>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</si>
  <si>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</si>
  <si>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</si>
  <si>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</si>
  <si>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</si>
  <si>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</si>
  <si>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</si>
  <si>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</si>
  <si>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</si>
  <si>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</si>
  <si>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</si>
  <si>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</si>
  <si>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</si>
  <si>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</si>
  <si>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</si>
  <si>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</si>
  <si>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</si>
  <si>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</si>
  <si>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</si>
  <si>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</si>
  <si>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</si>
  <si>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</si>
  <si>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</si>
  <si>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</si>
  <si>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</si>
  <si>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</si>
  <si>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</si>
  <si>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</si>
  <si>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</si>
  <si>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</si>
  <si>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</si>
  <si>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</si>
  <si>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</si>
  <si>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</si>
  <si>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</si>
  <si>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</si>
  <si>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</si>
  <si>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</si>
  <si>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</si>
  <si>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</si>
  <si>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</si>
  <si>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</si>
  <si>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</si>
  <si>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</si>
  <si>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</si>
  <si>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</si>
  <si>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</si>
  <si>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</si>
  <si>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</si>
  <si>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</si>
  <si>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</si>
  <si>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</si>
  <si>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</si>
  <si>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</si>
  <si>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</si>
  <si>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</si>
  <si>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</si>
  <si>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</si>
  <si>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</si>
  <si>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</si>
  <si>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</si>
  <si>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</si>
  <si>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</si>
  <si>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</si>
  <si>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</si>
  <si>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</si>
  <si>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</si>
  <si>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</si>
  <si>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</si>
  <si>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</si>
  <si>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</si>
  <si>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</si>
  <si>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</si>
  <si>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</si>
  <si>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</si>
  <si>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</si>
  <si>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</si>
  <si>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</si>
  <si>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</si>
  <si>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</si>
  <si>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</si>
  <si>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</si>
  <si>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</si>
  <si>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</si>
  <si>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</si>
  <si>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</si>
  <si>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</si>
  <si>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</si>
  <si>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</si>
  <si>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</si>
  <si>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</si>
  <si>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</si>
  <si>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</si>
  <si>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</si>
  <si>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</si>
  <si>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</si>
  <si>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</si>
  <si>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</si>
  <si>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</si>
  <si>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</si>
  <si>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</si>
  <si>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</si>
  <si>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</si>
  <si>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</si>
  <si>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</si>
  <si>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</si>
  <si>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</si>
  <si>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</si>
  <si>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</si>
  <si>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</si>
  <si>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</si>
  <si>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</si>
  <si>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</si>
  <si>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</si>
  <si>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</si>
  <si>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</si>
  <si>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</si>
  <si>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</si>
  <si>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</si>
  <si>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</si>
  <si>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</si>
  <si>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</si>
  <si>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</si>
  <si>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</si>
  <si>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</si>
  <si>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</si>
  <si>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</si>
  <si>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</si>
  <si>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</si>
  <si>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</si>
  <si>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</si>
  <si>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</si>
  <si>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</si>
  <si>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</si>
  <si>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</si>
  <si>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</si>
  <si>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</si>
  <si>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</si>
  <si>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</si>
  <si>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</si>
  <si>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</si>
  <si>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</si>
  <si>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</si>
  <si>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</si>
  <si>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</si>
  <si>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</si>
  <si>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</si>
  <si>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</si>
  <si>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</si>
  <si>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</si>
  <si>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</si>
  <si>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</si>
  <si>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</si>
  <si>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</si>
  <si>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</si>
  <si>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</si>
  <si>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</si>
  <si>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</si>
  <si>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</si>
  <si>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</si>
  <si>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</si>
  <si>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</si>
  <si>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</si>
  <si>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</si>
  <si>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</si>
  <si>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</si>
  <si>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</si>
  <si>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</si>
  <si>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</si>
  <si>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</si>
  <si>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</si>
  <si>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</si>
  <si>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</si>
  <si>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</si>
  <si>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</si>
  <si>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</si>
  <si>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</si>
  <si>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</si>
  <si>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</si>
  <si>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</si>
  <si>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</si>
  <si>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</si>
  <si>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</si>
  <si>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</si>
  <si>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</si>
  <si>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</si>
  <si>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</si>
  <si>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</si>
  <si>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</si>
  <si>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</si>
  <si>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</si>
  <si>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</si>
  <si>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</si>
  <si>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</si>
  <si>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</si>
  <si>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</si>
  <si>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</si>
  <si>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</si>
  <si>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</si>
  <si>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</si>
  <si>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</si>
  <si>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</si>
  <si>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</si>
  <si>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</si>
  <si>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</si>
  <si>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</si>
  <si>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</si>
  <si>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</si>
  <si>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</si>
  <si>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</si>
  <si>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</si>
  <si>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</si>
  <si>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</si>
  <si>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</si>
  <si>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</si>
  <si>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</si>
  <si>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</si>
  <si>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</si>
  <si>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</si>
  <si>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</si>
  <si>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</si>
  <si>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</si>
  <si>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</si>
  <si>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</si>
  <si>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</si>
  <si>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</si>
  <si>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</si>
  <si>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</si>
  <si>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</si>
  <si>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</si>
  <si>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</si>
  <si>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</si>
  <si>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</si>
  <si>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</si>
  <si>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</si>
  <si>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</si>
  <si>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</si>
  <si>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</si>
  <si>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</si>
  <si>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</si>
  <si>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</si>
  <si>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</si>
  <si>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</si>
  <si>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</si>
  <si>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</si>
  <si>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</si>
  <si>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</si>
  <si>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</si>
  <si>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</si>
  <si>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</si>
  <si>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</si>
  <si>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</si>
  <si>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</si>
  <si>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</si>
  <si>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</si>
  <si>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</si>
  <si>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</si>
  <si>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</si>
  <si>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</si>
  <si>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</si>
  <si>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</si>
  <si>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</si>
  <si>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</si>
  <si>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</si>
  <si>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</si>
  <si>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</si>
  <si>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</si>
  <si>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</si>
  <si>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</si>
  <si>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</si>
  <si>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</si>
  <si>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</si>
  <si>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</si>
  <si>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</si>
  <si>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</si>
  <si>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</si>
  <si>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</si>
  <si>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</si>
  <si>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</si>
  <si>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</si>
  <si>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</si>
  <si>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</si>
  <si>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</si>
  <si>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</si>
  <si>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</si>
  <si>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</si>
  <si>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</si>
  <si>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</si>
  <si>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</si>
  <si>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</si>
  <si>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</si>
  <si>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</si>
  <si>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</si>
  <si>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</si>
  <si>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</si>
  <si>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</si>
  <si>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</si>
  <si>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</si>
  <si>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</si>
  <si>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</si>
  <si>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</si>
  <si>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</si>
  <si>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</si>
  <si>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</si>
  <si>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</si>
  <si>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</si>
  <si>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</si>
  <si>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</si>
  <si>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</si>
  <si>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</si>
  <si>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</si>
  <si>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</si>
  <si>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</si>
  <si>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</si>
  <si>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</si>
  <si>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</si>
  <si>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</si>
  <si>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</si>
  <si>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</si>
  <si>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</si>
  <si>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</si>
  <si>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</si>
  <si>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</si>
  <si>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</si>
  <si>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</si>
  <si>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</si>
  <si>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</si>
  <si>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</si>
  <si>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</si>
  <si>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</si>
  <si>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</si>
  <si>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</si>
  <si>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</si>
  <si>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</si>
  <si>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</si>
  <si>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</si>
  <si>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</si>
  <si>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</si>
  <si>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</si>
  <si>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</si>
  <si>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</si>
  <si>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</si>
  <si>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</si>
  <si>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</si>
  <si>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</si>
  <si>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</si>
  <si>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</si>
  <si>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</si>
  <si>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</si>
  <si>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</si>
  <si>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</si>
  <si>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</si>
  <si>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</si>
  <si>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</si>
  <si>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</si>
  <si>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</si>
  <si>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</si>
  <si>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</si>
  <si>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</si>
  <si>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</si>
  <si>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</si>
  <si>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</si>
  <si>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</si>
  <si>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</si>
  <si>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</si>
  <si>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</si>
  <si>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</si>
  <si>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</si>
  <si>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</si>
  <si>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</si>
  <si>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</si>
  <si>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</si>
  <si>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</si>
  <si>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</si>
  <si>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</si>
  <si>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</si>
  <si>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</si>
  <si>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</si>
  <si>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</si>
  <si>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</si>
  <si>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</si>
  <si>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</si>
  <si>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</si>
  <si>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</si>
  <si>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</si>
  <si>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</si>
  <si>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</si>
  <si>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</si>
  <si>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</si>
  <si>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</si>
  <si>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</si>
  <si>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</si>
  <si>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</si>
  <si>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</si>
  <si>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</si>
  <si>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</si>
  <si>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</si>
  <si>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</si>
  <si>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</si>
  <si>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</si>
  <si>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</si>
  <si>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</si>
  <si>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</si>
  <si>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</si>
  <si>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</si>
  <si>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</si>
  <si>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</si>
  <si>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</si>
  <si>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</si>
  <si>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</si>
  <si>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</si>
  <si>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</si>
  <si>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</si>
  <si>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</si>
  <si>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</si>
  <si>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</si>
  <si>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</si>
  <si>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</si>
  <si>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</si>
  <si>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</si>
  <si>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</si>
  <si>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</si>
  <si>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</si>
  <si>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</si>
  <si>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</si>
  <si>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</si>
  <si>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</si>
  <si>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</si>
  <si>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</si>
  <si>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</si>
  <si>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</si>
  <si>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</si>
  <si>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</si>
  <si>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</si>
  <si>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</si>
  <si>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</si>
  <si>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</si>
  <si>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</si>
  <si>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</si>
  <si>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</si>
  <si>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</si>
  <si>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</si>
  <si>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</si>
  <si>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</si>
  <si>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</si>
  <si>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</si>
  <si>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</si>
  <si>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</si>
  <si>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</si>
  <si>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</si>
  <si>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</si>
  <si>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</si>
  <si>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</si>
  <si>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</si>
  <si>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</si>
  <si>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</si>
  <si>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</si>
  <si>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</si>
  <si>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</si>
  <si>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</si>
  <si>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</si>
  <si>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</si>
  <si>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</si>
  <si>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</si>
  <si>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</si>
  <si>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</si>
  <si>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</si>
  <si>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</si>
  <si>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</si>
  <si>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</si>
  <si>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</si>
  <si>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</si>
  <si>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</si>
  <si>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</si>
  <si>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</si>
  <si>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</si>
  <si>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</si>
  <si>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</si>
  <si>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</si>
  <si>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</si>
  <si>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</si>
  <si>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</si>
  <si>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</si>
  <si>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</si>
  <si>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</si>
  <si>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</si>
  <si>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</si>
  <si>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</si>
  <si>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</si>
  <si>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</si>
  <si>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</si>
  <si>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</si>
  <si>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</si>
  <si>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</si>
  <si>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</si>
  <si>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</si>
  <si>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</si>
  <si>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</si>
  <si>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</si>
  <si>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</si>
  <si>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</si>
  <si>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</si>
  <si>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</si>
  <si>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</si>
  <si>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</si>
  <si>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</si>
  <si>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</si>
  <si>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</si>
  <si>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</si>
  <si>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</si>
  <si>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</si>
  <si>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</si>
  <si>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</si>
  <si>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</si>
  <si>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</si>
  <si>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</si>
  <si>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</si>
  <si>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</si>
  <si>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</si>
  <si>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</si>
  <si>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</si>
  <si>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</si>
  <si>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</si>
  <si>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</si>
  <si>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</si>
  <si>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</si>
  <si>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</si>
  <si>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</si>
  <si>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</si>
  <si>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</si>
  <si>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</si>
  <si>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</si>
  <si>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</si>
  <si>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</si>
  <si>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</si>
  <si>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</si>
  <si>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</si>
  <si>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</si>
  <si>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</si>
  <si>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</si>
  <si>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</si>
  <si>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</si>
  <si>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</si>
  <si>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</si>
  <si>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</si>
  <si>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</si>
  <si>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</si>
  <si>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</si>
  <si>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</si>
  <si>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</si>
  <si>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</si>
  <si>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</si>
  <si>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</si>
  <si>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</si>
  <si>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</si>
  <si>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</si>
  <si>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</si>
  <si>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</si>
  <si>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</si>
  <si>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</si>
  <si>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</si>
  <si>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</si>
  <si>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</si>
  <si>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</si>
  <si>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</si>
  <si>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</si>
  <si>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</si>
  <si>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</si>
  <si>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</si>
  <si>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</si>
  <si>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</si>
  <si>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</si>
  <si>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</si>
  <si>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</si>
  <si>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</si>
  <si>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</si>
  <si>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</si>
  <si>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</si>
  <si>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</si>
  <si>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</si>
  <si>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</si>
  <si>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</si>
  <si>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</si>
  <si>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</si>
  <si>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</si>
  <si>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</si>
  <si>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</si>
  <si>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</si>
  <si>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</si>
  <si>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</si>
  <si>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</si>
  <si>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</si>
  <si>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</si>
  <si>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</si>
  <si>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</si>
  <si>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</si>
  <si>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</si>
  <si>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</si>
  <si>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</si>
  <si>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</si>
  <si>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</si>
  <si>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</si>
  <si>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</si>
  <si>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</si>
  <si>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</si>
  <si>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</si>
  <si>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</si>
  <si>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</si>
  <si>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</si>
  <si>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</si>
  <si>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</si>
  <si>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</si>
  <si>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</si>
  <si>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</si>
  <si>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</si>
  <si>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</si>
  <si>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</si>
  <si>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</si>
  <si>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</si>
  <si>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</si>
  <si>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</si>
  <si>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</si>
  <si>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</si>
  <si>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</si>
  <si>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</si>
  <si>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</si>
  <si>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</si>
  <si>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</si>
  <si>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</si>
  <si>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</si>
  <si>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</si>
  <si>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</si>
  <si>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</si>
  <si>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</si>
  <si>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</si>
  <si>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</si>
  <si>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</si>
  <si>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</si>
  <si>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</si>
  <si>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</si>
  <si>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</si>
  <si>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</si>
  <si>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</si>
  <si>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</si>
  <si>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</si>
  <si>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</si>
  <si>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</si>
  <si>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</si>
  <si>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</si>
  <si>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</si>
  <si>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</si>
  <si>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</si>
  <si>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</si>
  <si>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</si>
  <si>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</si>
  <si>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</si>
  <si>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</si>
  <si>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</si>
  <si>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</si>
  <si>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</si>
  <si>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</si>
  <si>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</si>
  <si>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</si>
  <si>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</si>
  <si>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</si>
  <si>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</si>
  <si>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</si>
  <si>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</si>
  <si>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</si>
  <si>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</si>
  <si>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</si>
  <si>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</si>
  <si>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</si>
  <si>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</si>
  <si>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</si>
  <si>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</si>
  <si>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</si>
  <si>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</si>
  <si>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</si>
  <si>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</si>
  <si>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</si>
  <si>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</si>
  <si>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</si>
  <si>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</si>
  <si>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</si>
  <si>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</si>
  <si>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</si>
  <si>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</si>
  <si>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</si>
  <si>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</si>
  <si>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</si>
  <si>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</si>
  <si>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</si>
  <si>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</si>
  <si>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</si>
  <si>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</si>
  <si>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</si>
  <si>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</si>
  <si>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</si>
  <si>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</si>
  <si>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</si>
  <si>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</si>
  <si>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</si>
  <si>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</si>
  <si>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</si>
  <si>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</si>
  <si>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</si>
  <si>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</si>
  <si>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</si>
  <si>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</si>
  <si>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</si>
  <si>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</si>
  <si>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</si>
  <si>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</si>
  <si>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</si>
  <si>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</si>
  <si>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</si>
  <si>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</si>
  <si>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</si>
  <si>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</si>
  <si>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</si>
  <si>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</si>
  <si>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</si>
  <si>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</si>
  <si>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</si>
  <si>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</si>
  <si>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</si>
  <si>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</si>
  <si>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</si>
  <si>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</si>
  <si>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</si>
  <si>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</si>
  <si>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</si>
  <si>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</si>
  <si>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</si>
  <si>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</si>
  <si>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</si>
  <si>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</si>
  <si>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</si>
  <si>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</si>
  <si>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</si>
  <si>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</si>
  <si>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</si>
  <si>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</si>
  <si>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</si>
  <si>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</si>
  <si>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</si>
  <si>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</si>
  <si>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</si>
  <si>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</si>
  <si>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</si>
  <si>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</si>
  <si>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</si>
  <si>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</si>
  <si>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</si>
  <si>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</si>
  <si>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</si>
  <si>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</si>
  <si>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</si>
  <si>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</si>
  <si>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</si>
  <si>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</si>
  <si>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</si>
  <si>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</si>
  <si>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</si>
  <si>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</si>
  <si>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</si>
  <si>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</si>
  <si>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</si>
  <si>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</si>
  <si>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</si>
  <si>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</si>
  <si>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</si>
  <si>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</si>
  <si>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</si>
  <si>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</si>
  <si>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</si>
  <si>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</si>
  <si>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</si>
  <si>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</si>
  <si>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</si>
  <si>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</si>
  <si>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</si>
  <si>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</si>
  <si>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</si>
  <si>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</si>
  <si>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</si>
  <si>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</si>
  <si>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</si>
  <si>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</si>
  <si>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</si>
  <si>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</si>
  <si>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</si>
  <si>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</si>
  <si>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</si>
  <si>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</si>
  <si>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</si>
  <si>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</si>
  <si>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</si>
  <si>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</si>
  <si>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</si>
  <si>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</si>
  <si>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</si>
  <si>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</si>
  <si>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</si>
  <si>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</si>
  <si>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</si>
  <si>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</si>
  <si>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</si>
  <si>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</si>
  <si>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</si>
  <si>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</si>
  <si>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</si>
  <si>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</si>
  <si>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</si>
  <si>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</si>
  <si>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</si>
  <si>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</si>
  <si>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</si>
  <si>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</si>
  <si>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</si>
  <si>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</si>
  <si>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</si>
  <si>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</si>
  <si>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</si>
  <si>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</si>
  <si>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</si>
  <si>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</si>
  <si>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</si>
  <si>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</si>
  <si>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</si>
  <si>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</si>
  <si>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</si>
  <si>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</si>
  <si>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</si>
  <si>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</si>
  <si>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</si>
  <si>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</si>
  <si>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</si>
  <si>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</si>
  <si>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</si>
  <si>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</si>
  <si>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</si>
  <si>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</si>
  <si>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</si>
  <si>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</si>
  <si>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</si>
  <si>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</si>
  <si>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</si>
  <si>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</si>
  <si>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</si>
  <si>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</si>
  <si>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</si>
  <si>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</si>
  <si>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</si>
  <si>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</si>
  <si>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</si>
  <si>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</si>
  <si>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</si>
  <si>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</si>
  <si>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</si>
  <si>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</si>
  <si>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</si>
  <si>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</si>
  <si>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</si>
  <si>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</si>
  <si>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</si>
  <si>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</si>
  <si>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</si>
  <si>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</si>
  <si>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</si>
  <si>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</si>
  <si>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</si>
  <si>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</si>
  <si>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</si>
  <si>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</si>
  <si>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</si>
  <si>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</si>
  <si>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</si>
  <si>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</si>
  <si>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</si>
  <si>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</si>
  <si>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</si>
  <si>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</si>
  <si>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</si>
  <si>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</si>
  <si>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</si>
  <si>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</si>
  <si>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</si>
  <si>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</si>
  <si>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</si>
  <si>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</si>
  <si>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</si>
  <si>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</si>
  <si>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</si>
  <si>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</si>
  <si>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</si>
  <si>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</si>
  <si>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</si>
  <si>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</si>
  <si>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</si>
  <si>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</si>
  <si>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</si>
  <si>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</si>
  <si>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</si>
  <si>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</si>
  <si>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</si>
  <si>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</si>
  <si>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</si>
  <si>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</si>
  <si>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</si>
  <si>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</si>
  <si>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</si>
  <si>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</si>
  <si>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</si>
  <si>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</si>
  <si>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</si>
  <si>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</si>
  <si>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</si>
  <si>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</si>
  <si>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</si>
  <si>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</si>
  <si>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</si>
  <si>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</si>
  <si>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</si>
  <si>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</si>
  <si>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</si>
  <si>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</si>
  <si>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</si>
  <si>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</si>
  <si>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</si>
  <si>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</si>
  <si>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</si>
  <si>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</si>
  <si>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</si>
  <si>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</si>
  <si>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</si>
  <si>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</si>
  <si>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</si>
  <si>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</si>
  <si>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</si>
  <si>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</si>
  <si>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</si>
  <si>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</si>
  <si>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</si>
  <si>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</si>
  <si>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</si>
  <si>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</si>
  <si>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</si>
  <si>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</si>
  <si>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</si>
  <si>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</si>
  <si>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</si>
  <si>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</si>
  <si>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</si>
  <si>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</si>
  <si>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</si>
  <si>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</si>
  <si>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</si>
  <si>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</si>
  <si>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</si>
  <si>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</si>
  <si>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</si>
  <si>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</si>
  <si>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</si>
  <si>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</si>
  <si>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</si>
  <si>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</si>
  <si>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</si>
  <si>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</si>
  <si>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</si>
  <si>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</si>
  <si>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</si>
  <si>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</si>
  <si>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</si>
  <si>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</si>
  <si>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</si>
  <si>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</si>
  <si>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</si>
  <si>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</si>
  <si>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</si>
  <si>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</si>
  <si>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</si>
  <si>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</si>
  <si>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</si>
  <si>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</si>
  <si>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</si>
  <si>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</si>
  <si>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</si>
  <si>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</si>
  <si>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</si>
  <si>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</si>
  <si>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</si>
  <si>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</si>
  <si>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</si>
  <si>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</si>
  <si>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</si>
  <si>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</si>
  <si>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</si>
  <si>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</si>
  <si>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</si>
  <si>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</si>
  <si>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</si>
  <si>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</si>
  <si>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</si>
  <si>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</si>
  <si>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</si>
  <si>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</si>
  <si>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</si>
  <si>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</si>
  <si>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</si>
  <si>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</si>
  <si>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</si>
  <si>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</si>
  <si>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</si>
  <si>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</si>
  <si>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</si>
  <si>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</si>
  <si>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</si>
  <si>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</si>
  <si>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</si>
  <si>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</si>
  <si>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</si>
  <si>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</si>
  <si>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</si>
  <si>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</si>
  <si>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</si>
  <si>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</si>
  <si>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</si>
  <si>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</si>
  <si>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</si>
  <si>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</si>
  <si>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</si>
  <si>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</si>
  <si>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</si>
  <si>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</si>
  <si>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</si>
  <si>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</si>
  <si>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</si>
  <si>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</si>
  <si>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</si>
  <si>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</si>
  <si>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</si>
  <si>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</si>
  <si>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</si>
  <si>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</si>
  <si>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</si>
  <si>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</si>
  <si>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</si>
  <si>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</si>
  <si>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</si>
  <si>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</si>
  <si>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</si>
  <si>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</si>
  <si>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</si>
  <si>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</si>
  <si>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</si>
  <si>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</si>
  <si>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</si>
  <si>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</si>
  <si>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</si>
  <si>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</si>
  <si>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</si>
  <si>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</si>
  <si>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</si>
  <si>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</si>
  <si>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</si>
  <si>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</si>
  <si>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</si>
  <si>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</si>
  <si>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</si>
  <si>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</si>
  <si>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</si>
  <si>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</si>
  <si>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</si>
  <si>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</si>
  <si>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</si>
  <si>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</si>
  <si>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</si>
  <si>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</si>
  <si>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</si>
  <si>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</si>
  <si>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</si>
  <si>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</si>
  <si>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</si>
  <si>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</si>
  <si>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</si>
  <si>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</si>
  <si>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</si>
  <si>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</si>
  <si>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</si>
  <si>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</si>
  <si>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</si>
  <si>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</si>
  <si>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</si>
  <si>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</si>
  <si>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</si>
  <si>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</si>
  <si>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</si>
  <si>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</si>
  <si>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</si>
  <si>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</si>
  <si>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</si>
  <si>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</si>
  <si>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</si>
  <si>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</si>
  <si>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</si>
  <si>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</si>
  <si>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</si>
  <si>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</si>
  <si>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</si>
  <si>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</si>
  <si>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</si>
  <si>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</si>
  <si>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</si>
  <si>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</si>
  <si>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</si>
  <si>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</si>
  <si>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</si>
  <si>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</si>
  <si>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</si>
  <si>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</si>
  <si>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</si>
  <si>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</si>
  <si>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</si>
  <si>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</si>
  <si>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</si>
  <si>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</si>
  <si>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</si>
  <si>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</si>
  <si>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</si>
  <si>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</si>
  <si>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</si>
  <si>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</si>
  <si>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</si>
  <si>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</si>
  <si>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</si>
  <si>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</si>
  <si>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</si>
  <si>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</si>
  <si>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</si>
  <si>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</si>
  <si>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</si>
  <si>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</si>
  <si>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</si>
  <si>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</si>
  <si>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</si>
  <si>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</si>
  <si>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</si>
  <si>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</si>
  <si>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</si>
  <si>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</si>
  <si>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</si>
  <si>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</si>
  <si>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</si>
  <si>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</si>
  <si>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</si>
  <si>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</si>
  <si>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</si>
  <si>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</si>
  <si>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</si>
  <si>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</si>
  <si>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</si>
  <si>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</si>
  <si>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</si>
  <si>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</si>
  <si>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</si>
  <si>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</si>
  <si>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</si>
  <si>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</si>
  <si>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</si>
  <si>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</si>
  <si>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</si>
  <si>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</si>
  <si>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</si>
  <si>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</si>
  <si>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</si>
  <si>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</si>
  <si>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</si>
  <si>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</si>
  <si>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</si>
  <si>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</si>
  <si>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</si>
  <si>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</si>
  <si>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</si>
  <si>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</si>
  <si>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</si>
  <si>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</si>
  <si>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</si>
  <si>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</si>
  <si>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</si>
  <si>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</si>
  <si>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</si>
  <si>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</si>
  <si>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</si>
  <si>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</si>
  <si>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</si>
  <si>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</si>
  <si>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</si>
  <si>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</si>
  <si>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</si>
  <si>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</si>
  <si>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</si>
  <si>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</si>
  <si>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</si>
  <si>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</si>
  <si>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</si>
  <si>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</si>
  <si>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</si>
  <si>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</si>
  <si>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</si>
  <si>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</si>
  <si>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</si>
  <si>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</si>
  <si>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</si>
  <si>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</si>
  <si>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</si>
  <si>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</si>
  <si>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</si>
  <si>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</si>
  <si>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</si>
  <si>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</si>
  <si>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</si>
  <si>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</si>
  <si>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</si>
  <si>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</si>
  <si>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</si>
  <si>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</si>
  <si>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</si>
  <si>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</si>
  <si>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</si>
  <si>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</si>
  <si>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</si>
  <si>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</si>
  <si>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</si>
  <si>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</si>
  <si>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</si>
  <si>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</si>
  <si>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</si>
  <si>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</si>
  <si>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</si>
  <si>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</si>
  <si>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</si>
  <si>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</si>
  <si>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</si>
  <si>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</si>
  <si>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</si>
  <si>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</si>
  <si>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</si>
  <si>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</si>
  <si>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</si>
  <si>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</si>
  <si>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</si>
  <si>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</si>
  <si>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</si>
  <si>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</si>
  <si>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</si>
  <si>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</si>
  <si>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</si>
  <si>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</si>
  <si>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</si>
  <si>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</si>
  <si>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</si>
  <si>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</si>
  <si>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</si>
  <si>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</si>
  <si>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</si>
  <si>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</si>
  <si>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</si>
  <si>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</si>
  <si>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</si>
  <si>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</si>
  <si>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</si>
  <si>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</si>
  <si>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</si>
  <si>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</si>
  <si>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</si>
  <si>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</si>
  <si>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</si>
  <si>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</si>
  <si>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</si>
  <si>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</si>
  <si>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</si>
  <si>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</si>
  <si>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</si>
  <si>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</si>
  <si>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</si>
  <si>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</si>
  <si>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</si>
  <si>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</si>
  <si>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</si>
  <si>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</si>
  <si>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</si>
  <si>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</si>
  <si>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</si>
  <si>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</si>
  <si>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</si>
  <si>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</si>
  <si>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</si>
  <si>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</si>
  <si>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</si>
  <si>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</si>
  <si>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</si>
  <si>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</si>
  <si>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</si>
  <si>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</si>
  <si>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</si>
  <si>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</si>
  <si>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</si>
  <si>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</si>
  <si>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</si>
  <si>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</si>
  <si>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</si>
  <si>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</si>
  <si>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</si>
  <si>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</si>
  <si>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</si>
  <si>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</si>
  <si>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</si>
  <si>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</si>
  <si>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</si>
  <si>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</si>
  <si>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</si>
  <si>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</si>
  <si>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</si>
  <si>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</si>
  <si>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</si>
  <si>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</si>
  <si>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</si>
  <si>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</si>
  <si>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</si>
  <si>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</si>
  <si>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</si>
  <si>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</si>
  <si>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</si>
  <si>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</si>
  <si>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</si>
  <si>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</si>
  <si>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</si>
  <si>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</si>
  <si>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</si>
  <si>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</si>
  <si>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</si>
  <si>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</si>
  <si>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</si>
  <si>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</si>
  <si>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</si>
  <si>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</si>
  <si>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</si>
  <si>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</si>
  <si>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</si>
  <si>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</si>
  <si>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</si>
  <si>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</si>
  <si>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</si>
  <si>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</si>
  <si>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</si>
  <si>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</si>
  <si>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</si>
  <si>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</si>
  <si>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</si>
  <si>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</si>
  <si>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</si>
  <si>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</si>
  <si>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</si>
  <si>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</si>
  <si>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</si>
  <si>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</si>
  <si>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</si>
  <si>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</si>
  <si>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</si>
  <si>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</si>
  <si>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</si>
  <si>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</si>
  <si>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</si>
  <si>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</si>
  <si>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</si>
  <si>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</si>
  <si>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</si>
  <si>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</si>
  <si>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</si>
  <si>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</si>
  <si>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</si>
  <si>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</si>
  <si>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</si>
  <si>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</si>
  <si>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</si>
  <si>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</si>
  <si>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</si>
  <si>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</si>
  <si>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</si>
  <si>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</si>
  <si>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</si>
  <si>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</si>
  <si>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</si>
  <si>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</si>
  <si>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</si>
  <si>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</si>
  <si>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</si>
  <si>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</si>
  <si>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</si>
  <si>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</si>
  <si>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</si>
  <si>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</si>
  <si>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</si>
  <si>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</si>
  <si>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</si>
  <si>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</si>
  <si>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</si>
  <si>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</si>
  <si>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</si>
  <si>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</si>
  <si>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</si>
  <si>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</si>
  <si>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</si>
  <si>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</si>
  <si>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</si>
  <si>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</si>
  <si>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</si>
  <si>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</si>
  <si>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</si>
  <si>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</si>
  <si>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</si>
  <si>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</si>
  <si>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</si>
  <si>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</si>
  <si>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</si>
  <si>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</si>
  <si>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</si>
  <si>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</si>
  <si>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</si>
  <si>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</si>
  <si>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</si>
  <si>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</si>
  <si>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</si>
  <si>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</si>
  <si>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</si>
  <si>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</si>
  <si>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</si>
  <si>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</si>
  <si>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</si>
  <si>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</si>
  <si>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</si>
  <si>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</si>
  <si>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</si>
  <si>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</si>
  <si>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</si>
  <si>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</si>
  <si>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</si>
  <si>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</si>
  <si>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</si>
  <si>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</si>
  <si>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</si>
  <si>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</si>
  <si>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</si>
  <si>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</si>
  <si>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</si>
  <si>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</si>
  <si>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</si>
  <si>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</si>
  <si>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</si>
  <si>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</si>
  <si>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</si>
  <si>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</si>
  <si>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</si>
  <si>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</si>
  <si>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</si>
  <si>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</si>
  <si>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</si>
  <si>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</si>
  <si>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</si>
  <si>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</si>
  <si>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</si>
  <si>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</si>
  <si>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</si>
  <si>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</si>
  <si>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</si>
  <si>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</si>
  <si>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</si>
  <si>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</si>
  <si>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</si>
  <si>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</si>
  <si>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</si>
  <si>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</si>
  <si>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</si>
  <si>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</si>
  <si>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</si>
  <si>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</si>
  <si>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</si>
  <si>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</si>
  <si>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</si>
  <si>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</si>
  <si>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</si>
  <si>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</si>
  <si>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</si>
  <si>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</si>
  <si>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</si>
  <si>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</si>
  <si>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</si>
  <si>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</si>
  <si>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</si>
  <si>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</si>
  <si>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</si>
  <si>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</si>
  <si>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</si>
  <si>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</si>
  <si>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</si>
  <si>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</si>
  <si>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</si>
  <si>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</si>
  <si>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</si>
  <si>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</si>
  <si>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</si>
  <si>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</si>
  <si>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</si>
  <si>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</si>
  <si>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</si>
  <si>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</si>
  <si>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</si>
  <si>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</si>
  <si>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</si>
  <si>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</si>
  <si>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</si>
  <si>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</si>
  <si>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</si>
  <si>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</si>
  <si>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</si>
  <si>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</si>
  <si>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</si>
  <si>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</si>
  <si>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</si>
  <si>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</si>
  <si>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</si>
  <si>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</si>
  <si>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</si>
  <si>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</si>
  <si>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</si>
  <si>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</si>
  <si>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</si>
  <si>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</si>
  <si>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</si>
  <si>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</si>
  <si>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</si>
  <si>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</si>
  <si>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</si>
  <si>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</si>
  <si>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</si>
  <si>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</si>
  <si>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</si>
  <si>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</si>
  <si>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</si>
  <si>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</si>
  <si>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</si>
  <si>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</si>
  <si>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</si>
  <si>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</si>
  <si>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</si>
  <si>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</si>
  <si>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</si>
  <si>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</si>
  <si>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</si>
  <si>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</si>
  <si>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</si>
  <si>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</si>
  <si>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</si>
  <si>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</si>
  <si>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</si>
  <si>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</si>
  <si>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</si>
  <si>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</si>
  <si>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</si>
  <si>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</si>
  <si>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</si>
  <si>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</si>
  <si>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</si>
  <si>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</si>
  <si>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</si>
  <si>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</si>
  <si>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</si>
  <si>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</si>
  <si>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</si>
  <si>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</si>
  <si>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</si>
  <si>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</si>
  <si>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</si>
  <si>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</si>
  <si>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</si>
  <si>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</si>
  <si>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</si>
  <si>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</si>
  <si>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</si>
  <si>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</si>
  <si>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</si>
  <si>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</si>
  <si>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</si>
  <si>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</si>
  <si>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</si>
  <si>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</si>
  <si>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</si>
  <si>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</si>
  <si>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</si>
  <si>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</si>
  <si>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</si>
  <si>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</si>
  <si>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</si>
  <si>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</si>
  <si>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</si>
  <si>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</si>
  <si>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</si>
  <si>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</si>
  <si>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</si>
  <si>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</si>
  <si>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</si>
  <si>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</si>
  <si>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</si>
  <si>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</si>
  <si>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</si>
  <si>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</si>
  <si>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</si>
  <si>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</si>
  <si>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</si>
  <si>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</si>
  <si>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</si>
  <si>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</si>
  <si>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</si>
  <si>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</si>
  <si>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</si>
  <si>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</si>
  <si>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</si>
  <si>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</si>
  <si>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</si>
  <si>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</si>
  <si>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</si>
  <si>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</si>
  <si>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</si>
  <si>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</si>
  <si>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</si>
  <si>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</si>
  <si>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</si>
  <si>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</si>
  <si>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</si>
  <si>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</si>
  <si>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</si>
  <si>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</si>
  <si>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</si>
  <si>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</si>
  <si>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</si>
  <si>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</si>
  <si>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</si>
  <si>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</si>
  <si>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</si>
  <si>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</si>
  <si>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</si>
  <si>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</si>
  <si>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</si>
  <si>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</si>
  <si>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</si>
  <si>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</si>
  <si>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</si>
  <si>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</si>
  <si>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</si>
  <si>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</si>
  <si>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</si>
  <si>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</si>
  <si>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</si>
  <si>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</si>
  <si>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</si>
  <si>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</si>
  <si>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</si>
  <si>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</si>
  <si>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</si>
  <si>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</si>
  <si>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</si>
  <si>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</si>
  <si>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</si>
  <si>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</si>
  <si>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</si>
  <si>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</si>
  <si>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</si>
  <si>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</si>
  <si>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</si>
  <si>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</si>
  <si>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</si>
  <si>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</si>
  <si>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</si>
  <si>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</si>
  <si>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</si>
  <si>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</si>
  <si>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</si>
  <si>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</si>
  <si>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</si>
  <si>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</si>
  <si>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</si>
  <si>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</si>
  <si>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</si>
  <si>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</si>
  <si>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</si>
  <si>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</si>
  <si>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</si>
  <si>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</si>
  <si>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</si>
  <si>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</si>
  <si>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</si>
  <si>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</si>
  <si>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</si>
  <si>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</si>
  <si>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</si>
  <si>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</si>
  <si>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</si>
  <si>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</si>
  <si>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</si>
  <si>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</si>
  <si>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</si>
  <si>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</si>
  <si>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</si>
  <si>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</si>
  <si>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</si>
  <si>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</si>
  <si>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</si>
  <si>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</si>
  <si>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</si>
  <si>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</si>
  <si>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</si>
  <si>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</si>
  <si>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</si>
  <si>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</si>
  <si>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</si>
  <si>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</si>
  <si>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</si>
  <si>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</si>
  <si>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</si>
  <si>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</si>
  <si>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</si>
  <si>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</si>
  <si>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</si>
  <si>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</si>
  <si>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</si>
  <si>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</si>
  <si>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</si>
  <si>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</si>
  <si>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</si>
  <si>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</si>
  <si>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</si>
  <si>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</si>
  <si>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</si>
  <si>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</si>
  <si>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</si>
  <si>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</si>
  <si>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</si>
  <si>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</si>
  <si>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</si>
  <si>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</si>
  <si>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</si>
  <si>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</si>
  <si>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</si>
  <si>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</si>
  <si>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</si>
  <si>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</si>
  <si>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</si>
  <si>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</si>
  <si>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</si>
  <si>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</si>
  <si>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</si>
  <si>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</si>
  <si>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</si>
  <si>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</si>
  <si>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</si>
  <si>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</si>
  <si>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</si>
  <si>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</si>
  <si>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</si>
  <si>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</si>
  <si>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</si>
  <si>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</si>
  <si>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</si>
  <si>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</si>
  <si>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</si>
  <si>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</si>
  <si>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</si>
  <si>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</si>
  <si>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</si>
  <si>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</si>
  <si>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</si>
  <si>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</si>
  <si>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</si>
  <si>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</si>
  <si>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</si>
  <si>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</si>
  <si>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</si>
  <si>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</si>
  <si>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</si>
  <si>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</si>
  <si>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</si>
  <si>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</si>
  <si>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</si>
  <si>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</si>
  <si>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</si>
  <si>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</si>
  <si>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</si>
  <si>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</si>
  <si>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</si>
  <si>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</si>
  <si>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</si>
  <si>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</si>
  <si>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</si>
  <si>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</si>
  <si>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</si>
  <si>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</si>
  <si>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</si>
  <si>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</si>
  <si>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</si>
  <si>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</si>
  <si>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</si>
  <si>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</si>
  <si>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</si>
  <si>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</si>
  <si>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</si>
  <si>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</si>
  <si>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</si>
  <si>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</si>
  <si>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</si>
  <si>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</si>
  <si>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</si>
  <si>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</si>
  <si>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</si>
  <si>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</si>
  <si>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</si>
  <si>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</si>
  <si>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</si>
  <si>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</si>
  <si>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</si>
  <si>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</si>
  <si>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</si>
  <si>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</si>
  <si>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</si>
  <si>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</si>
  <si>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</si>
  <si>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</si>
  <si>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</si>
  <si>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</si>
  <si>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</si>
  <si>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</si>
  <si>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</si>
  <si>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</si>
  <si>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</si>
  <si>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</si>
  <si>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</si>
  <si>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</si>
  <si>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</si>
  <si>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</si>
  <si>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</si>
  <si>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</si>
  <si>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</si>
  <si>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</si>
  <si>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</si>
  <si>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</si>
  <si>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</si>
  <si>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</si>
  <si>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</si>
  <si>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</si>
  <si>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</si>
  <si>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</si>
  <si>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</si>
  <si>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</si>
  <si>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</si>
  <si>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</si>
  <si>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</si>
  <si>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</si>
  <si>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</si>
  <si>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</si>
  <si>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</si>
  <si>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</si>
  <si>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</si>
  <si>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</si>
  <si>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</si>
  <si>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</si>
  <si>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</si>
  <si>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</si>
  <si>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</si>
  <si>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</si>
  <si>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</si>
  <si>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</si>
  <si>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</si>
  <si>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</si>
  <si>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</si>
  <si>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</si>
  <si>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</si>
  <si>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</si>
  <si>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</si>
  <si>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</si>
  <si>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</si>
  <si>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</si>
  <si>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</si>
  <si>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</si>
  <si>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</si>
  <si>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</si>
  <si>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</si>
  <si>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</si>
  <si>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</si>
  <si>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</si>
  <si>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</si>
  <si>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</si>
  <si>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</si>
  <si>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</si>
  <si>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</si>
  <si>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</si>
  <si>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</si>
  <si>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</si>
  <si>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</si>
  <si>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</si>
  <si>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</si>
  <si>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</si>
  <si>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</si>
  <si>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</si>
  <si>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</si>
  <si>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</si>
  <si>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</si>
  <si>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</si>
  <si>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</si>
  <si>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</si>
  <si>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</si>
  <si>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</si>
  <si>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</si>
  <si>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</si>
  <si>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</si>
  <si>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</si>
  <si>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</si>
  <si>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</si>
  <si>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</si>
  <si>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</si>
  <si>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</si>
  <si>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</si>
  <si>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</si>
  <si>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</si>
  <si>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</si>
  <si>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</si>
  <si>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</si>
  <si>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</si>
  <si>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</si>
  <si>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</si>
  <si>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</si>
  <si>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</si>
  <si>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</si>
  <si>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</si>
  <si>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</si>
  <si>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</si>
  <si>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</si>
  <si>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</si>
  <si>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</si>
  <si>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</si>
  <si>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</si>
  <si>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</si>
  <si>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</si>
  <si>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</si>
  <si>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</si>
  <si>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</si>
  <si>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</si>
  <si>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</si>
  <si>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</si>
  <si>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</si>
  <si>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</si>
  <si>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</si>
  <si>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</si>
  <si>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</si>
  <si>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</si>
  <si>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</si>
  <si>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</si>
  <si>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</si>
  <si>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</si>
  <si>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</si>
  <si>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</si>
  <si>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</si>
  <si>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</si>
  <si>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</si>
  <si>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</si>
  <si>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</si>
  <si>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</si>
  <si>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</si>
  <si>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</si>
  <si>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</si>
  <si>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</si>
  <si>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</si>
  <si>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</si>
  <si>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</si>
  <si>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</si>
  <si>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</si>
  <si>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</si>
  <si>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</si>
  <si>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</si>
  <si>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</si>
  <si>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</si>
  <si>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</si>
  <si>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</si>
  <si>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</si>
  <si>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</si>
  <si>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</si>
  <si>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</si>
  <si>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</si>
  <si>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</si>
  <si>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</si>
  <si>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</si>
  <si>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</si>
  <si>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</si>
  <si>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</si>
  <si>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</si>
  <si>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</si>
  <si>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</si>
  <si>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</si>
  <si>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</si>
  <si>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</si>
  <si>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</si>
  <si>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</si>
  <si>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</si>
  <si>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</si>
  <si>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</si>
  <si>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</si>
  <si>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</si>
  <si>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</si>
  <si>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</si>
  <si>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</si>
  <si>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</si>
  <si>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</si>
  <si>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</si>
  <si>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</si>
  <si>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</si>
  <si>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</si>
  <si>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</si>
  <si>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</si>
  <si>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</si>
  <si>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</si>
  <si>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</si>
  <si>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</si>
  <si>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</si>
  <si>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</si>
  <si>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</si>
  <si>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</si>
  <si>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</si>
  <si>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</si>
  <si>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</si>
  <si>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</si>
  <si>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</si>
  <si>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</si>
  <si>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</si>
  <si>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</si>
  <si>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</si>
  <si>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</si>
  <si>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</si>
  <si>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</si>
  <si>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</si>
  <si>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</si>
  <si>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</si>
  <si>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</si>
  <si>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</si>
  <si>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</si>
  <si>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</si>
  <si>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</si>
  <si>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</si>
  <si>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</si>
  <si>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</si>
  <si>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</si>
  <si>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</si>
  <si>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</si>
  <si>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</si>
  <si>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</si>
  <si>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</si>
  <si>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</si>
  <si>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</si>
  <si>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</si>
  <si>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</si>
  <si>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</si>
  <si>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</si>
  <si>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</si>
  <si>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</si>
  <si>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</si>
  <si>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</si>
  <si>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</si>
  <si>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</si>
  <si>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</si>
  <si>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</si>
  <si>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</si>
  <si>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</si>
  <si>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</si>
  <si>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</si>
  <si>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</si>
  <si>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</si>
  <si>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</si>
  <si>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</si>
  <si>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</si>
  <si>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</si>
  <si>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</si>
  <si>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</si>
  <si>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</si>
  <si>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</si>
  <si>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</si>
  <si>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</si>
  <si>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</si>
  <si>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</si>
  <si>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</si>
  <si>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</si>
  <si>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</si>
  <si>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</si>
  <si>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</si>
  <si>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</si>
  <si>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</si>
  <si>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</si>
  <si>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</si>
  <si>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</si>
  <si>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</si>
  <si>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</si>
  <si>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</si>
  <si>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</si>
  <si>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</si>
  <si>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</si>
  <si>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</si>
  <si>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</si>
  <si>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</si>
  <si>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</si>
  <si>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</si>
  <si>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</si>
  <si>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</si>
  <si>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</si>
  <si>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</si>
  <si>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</si>
  <si>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</si>
  <si>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</si>
  <si>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</si>
  <si>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</si>
  <si>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</si>
  <si>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</si>
  <si>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</si>
  <si>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</si>
  <si>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</si>
  <si>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</si>
  <si>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</si>
  <si>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</si>
  <si>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</si>
  <si>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</si>
  <si>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</si>
  <si>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</si>
  <si>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</si>
  <si>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</si>
  <si>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</si>
  <si>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</si>
  <si>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</si>
  <si>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</si>
  <si>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</si>
  <si>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</si>
  <si>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</si>
  <si>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</si>
  <si>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</si>
  <si>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</si>
  <si>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</si>
  <si>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</si>
  <si>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</si>
  <si>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</si>
  <si>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</si>
  <si>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</si>
  <si>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</si>
  <si>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</si>
  <si>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</si>
  <si>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</si>
  <si>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</si>
  <si>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</si>
  <si>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</si>
  <si>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</si>
  <si>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</si>
  <si>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</si>
  <si>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</si>
  <si>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</si>
  <si>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</si>
  <si>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</si>
  <si>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</si>
  <si>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</si>
  <si>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</si>
  <si>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</si>
  <si>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</si>
  <si>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</si>
  <si>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</si>
  <si>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</si>
  <si>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</si>
  <si>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</si>
  <si>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</si>
  <si>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</si>
  <si>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</si>
  <si>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</si>
  <si>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</si>
  <si>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</si>
  <si>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</si>
  <si>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</si>
  <si>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</si>
  <si>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</si>
  <si>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</si>
  <si>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</si>
  <si>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</si>
  <si>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</si>
  <si>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</si>
  <si>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</si>
  <si>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</si>
  <si>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</si>
  <si>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</si>
  <si>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</si>
  <si>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</si>
  <si>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</si>
  <si>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</si>
  <si>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</si>
  <si>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</si>
  <si>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</si>
  <si>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</si>
  <si>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</si>
  <si>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</si>
  <si>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</si>
  <si>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</si>
  <si>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</si>
  <si>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</si>
  <si>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</si>
  <si>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</si>
  <si>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</si>
  <si>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</si>
  <si>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</si>
  <si>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</si>
  <si>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</si>
  <si>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</si>
  <si>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</si>
  <si>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</si>
  <si>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</si>
  <si>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</si>
  <si>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</si>
  <si>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</si>
  <si>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</si>
  <si>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</si>
  <si>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</si>
  <si>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</si>
  <si>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</si>
  <si>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</si>
  <si>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</si>
  <si>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</si>
  <si>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</si>
  <si>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</si>
  <si>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</si>
  <si>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</si>
  <si>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</si>
  <si>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</si>
  <si>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</si>
  <si>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</si>
  <si>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</si>
  <si>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</si>
  <si>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</si>
  <si>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</si>
  <si>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</si>
  <si>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</si>
  <si>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</si>
  <si>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</si>
  <si>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</si>
  <si>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</si>
  <si>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</si>
  <si>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</si>
  <si>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</si>
  <si>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</si>
  <si>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</si>
  <si>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</si>
  <si>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</si>
  <si>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</si>
  <si>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</si>
  <si>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</si>
  <si>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</si>
  <si>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</si>
  <si>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</si>
  <si>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</si>
  <si>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</si>
  <si>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</si>
  <si>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</si>
  <si>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</si>
  <si>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</si>
  <si>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</si>
  <si>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</si>
  <si>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</si>
  <si>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</si>
  <si>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</si>
  <si>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</si>
  <si>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</si>
  <si>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</si>
  <si>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</si>
  <si>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</si>
  <si>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</si>
  <si>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</si>
  <si>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</si>
  <si>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</si>
  <si>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</si>
  <si>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</si>
  <si>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</si>
  <si>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</si>
  <si>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</si>
  <si>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</si>
  <si>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</si>
  <si>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</si>
  <si>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</si>
  <si>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</si>
  <si>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</si>
  <si>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</si>
  <si>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</si>
  <si>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</si>
  <si>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</si>
  <si>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</si>
  <si>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</si>
  <si>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</si>
  <si>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</si>
  <si>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</si>
  <si>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</si>
  <si>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</si>
  <si>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</si>
  <si>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</si>
  <si>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</si>
  <si>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</si>
  <si>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</si>
  <si>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</si>
  <si>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</si>
  <si>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</si>
  <si>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</si>
  <si>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</si>
  <si>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</si>
  <si>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</si>
  <si>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</si>
  <si>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</si>
  <si>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</si>
  <si>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</si>
  <si>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</si>
  <si>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</si>
  <si>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</si>
  <si>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</si>
  <si>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</si>
  <si>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</si>
  <si>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</si>
  <si>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</si>
  <si>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</si>
  <si>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</si>
  <si>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</si>
  <si>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</si>
  <si>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</si>
  <si>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</si>
  <si>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</si>
  <si>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</si>
  <si>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</si>
  <si>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</si>
  <si>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</si>
  <si>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</si>
  <si>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</si>
  <si>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</si>
  <si>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</si>
  <si>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</si>
  <si>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</si>
  <si>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</si>
  <si>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</si>
  <si>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</si>
  <si>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</si>
  <si>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</si>
  <si>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</si>
  <si>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</si>
  <si>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</si>
  <si>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</si>
  <si>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</si>
  <si>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</si>
  <si>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</si>
  <si>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</si>
  <si>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</si>
  <si>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</si>
  <si>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</si>
  <si>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</si>
  <si>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</si>
  <si>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</si>
  <si>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</si>
  <si>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</si>
  <si>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</si>
  <si>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</si>
  <si>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</si>
  <si>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</si>
  <si>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</si>
  <si>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</si>
  <si>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</si>
  <si>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</si>
  <si>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</si>
  <si>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</si>
  <si>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</si>
  <si>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</si>
  <si>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</si>
  <si>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</si>
  <si>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</si>
  <si>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</si>
  <si>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</si>
  <si>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</si>
  <si>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</si>
  <si>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</si>
  <si>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</si>
  <si>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</si>
  <si>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</si>
  <si>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</si>
  <si>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</si>
  <si>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</si>
  <si>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</si>
  <si>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</si>
  <si>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</si>
  <si>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</si>
  <si>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</si>
  <si>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</si>
  <si>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</si>
  <si>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</si>
  <si>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</si>
  <si>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</si>
  <si>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</si>
  <si>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</si>
  <si>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</si>
  <si>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</si>
  <si>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</si>
  <si>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</si>
  <si>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</si>
  <si>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</si>
  <si>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</si>
  <si>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</si>
  <si>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</si>
  <si>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</si>
  <si>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</si>
  <si>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</si>
  <si>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</si>
  <si>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</si>
  <si>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</si>
  <si>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</si>
  <si>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</si>
  <si>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</si>
  <si>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</si>
  <si>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</si>
  <si>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</si>
  <si>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</si>
  <si>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</si>
  <si>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</si>
  <si>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</si>
  <si>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</si>
  <si>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</si>
  <si>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</si>
  <si>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</si>
  <si>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</si>
  <si>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</si>
  <si>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</si>
  <si>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</si>
  <si>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</si>
  <si>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</si>
  <si>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</si>
  <si>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</si>
  <si>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</si>
  <si>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</si>
  <si>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</si>
  <si>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</si>
  <si>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</si>
  <si>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</si>
  <si>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</si>
  <si>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</si>
  <si>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</si>
  <si>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</si>
  <si>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</si>
  <si>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</si>
  <si>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</si>
  <si>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</si>
  <si>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</si>
  <si>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</si>
  <si>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</si>
  <si>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</si>
  <si>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</si>
  <si>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</si>
  <si>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</si>
  <si>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</si>
  <si>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</si>
  <si>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</si>
  <si>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</si>
  <si>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</si>
  <si>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</si>
  <si>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</si>
  <si>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</si>
  <si>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</si>
  <si>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</si>
  <si>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</si>
  <si>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</si>
  <si>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</si>
  <si>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</si>
  <si>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</si>
  <si>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</si>
  <si>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</si>
  <si>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</si>
  <si>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</si>
  <si>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</si>
  <si>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</si>
  <si>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</si>
  <si>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</si>
  <si>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</si>
  <si>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</si>
  <si>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</si>
  <si>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</si>
  <si>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</si>
  <si>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</si>
  <si>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</si>
  <si>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</si>
  <si>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</si>
  <si>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</si>
  <si>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</si>
  <si>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</si>
  <si>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</si>
  <si>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</si>
  <si>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</si>
  <si>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</si>
  <si>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</si>
  <si>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</si>
  <si>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</si>
  <si>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</si>
  <si>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</si>
  <si>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</si>
  <si>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</si>
  <si>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</si>
  <si>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</si>
  <si>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</si>
  <si>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</si>
  <si>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</si>
  <si>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</si>
  <si>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</si>
  <si>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</si>
  <si>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</si>
  <si>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</si>
  <si>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</si>
  <si>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</si>
  <si>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</si>
  <si>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</si>
  <si>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</si>
  <si>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</si>
  <si>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</si>
  <si>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</si>
  <si>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</si>
  <si>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</si>
  <si>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</si>
  <si>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</si>
  <si>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</si>
  <si>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</si>
  <si>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</si>
  <si>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</si>
  <si>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</si>
  <si>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</si>
  <si>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</si>
  <si>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</si>
  <si>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</si>
  <si>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</si>
  <si>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</si>
  <si>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</si>
  <si>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</si>
  <si>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</si>
  <si>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</si>
  <si>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</si>
  <si>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</si>
  <si>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</si>
  <si>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</si>
  <si>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</si>
  <si>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</si>
  <si>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</si>
  <si>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</si>
  <si>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</si>
  <si>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</si>
  <si>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</si>
  <si>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</si>
  <si>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</si>
  <si>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</si>
  <si>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</si>
  <si>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</si>
  <si>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</si>
  <si>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</si>
  <si>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</si>
  <si>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</si>
  <si>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</si>
  <si>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</si>
  <si>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</si>
  <si>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</si>
  <si>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</si>
  <si>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</si>
  <si>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</si>
  <si>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</si>
  <si>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</si>
  <si>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</si>
  <si>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</si>
  <si>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</si>
  <si>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</si>
  <si>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</si>
  <si>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</si>
  <si>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</si>
  <si>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</si>
  <si>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</si>
  <si>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</si>
  <si>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</si>
  <si>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</si>
  <si>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</si>
  <si>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</si>
  <si>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</si>
  <si>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</si>
  <si>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</si>
  <si>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</si>
  <si>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</si>
  <si>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</si>
  <si>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</si>
  <si>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</si>
  <si>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</si>
  <si>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</si>
  <si>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</si>
  <si>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</si>
  <si>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</si>
  <si>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</si>
  <si>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</si>
  <si>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</si>
  <si>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</si>
  <si>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</si>
  <si>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</si>
  <si>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</si>
  <si>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</si>
  <si>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</si>
  <si>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</si>
  <si>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</si>
  <si>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</si>
  <si>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</si>
  <si>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</si>
  <si>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</si>
  <si>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</si>
  <si>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</si>
  <si>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</si>
  <si>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</si>
  <si>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</si>
  <si>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</si>
  <si>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</si>
  <si>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</si>
  <si>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</si>
  <si>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</si>
  <si>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</si>
  <si>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</si>
  <si>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</si>
  <si>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</si>
  <si>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</si>
  <si>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</si>
  <si>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</si>
  <si>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</si>
  <si>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</si>
  <si>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</si>
  <si>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</si>
  <si>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</si>
  <si>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</si>
  <si>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</si>
  <si>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</si>
  <si>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</si>
  <si>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</si>
  <si>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</si>
  <si>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</si>
  <si>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</si>
  <si>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</si>
  <si>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</si>
  <si>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</si>
  <si>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</si>
  <si>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</si>
  <si>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</si>
  <si>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</si>
  <si>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</si>
  <si>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</si>
  <si>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</si>
  <si>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</si>
  <si>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</si>
  <si>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</si>
  <si>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</si>
  <si>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</si>
  <si>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</si>
  <si>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</si>
  <si>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</si>
  <si>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</si>
  <si>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</si>
  <si>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</si>
  <si>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</si>
  <si>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</si>
  <si>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</si>
  <si>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</si>
  <si>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</si>
  <si>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</si>
  <si>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</si>
  <si>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</si>
  <si>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</si>
  <si>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</si>
  <si>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</si>
  <si>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</si>
  <si>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</si>
  <si>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</si>
  <si>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</si>
  <si>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</si>
  <si>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</si>
  <si>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</si>
  <si>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</si>
  <si>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</si>
  <si>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</si>
  <si>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</si>
  <si>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</si>
  <si>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</si>
  <si>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</si>
  <si>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</si>
  <si>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</si>
  <si>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</si>
  <si>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</si>
  <si>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</si>
  <si>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</si>
  <si>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</si>
  <si>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</si>
  <si>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</si>
  <si>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</si>
  <si>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</si>
  <si>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</si>
  <si>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</si>
  <si>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</si>
  <si>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</si>
  <si>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</si>
  <si>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</si>
  <si>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</si>
  <si>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</si>
  <si>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</si>
  <si>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</si>
  <si>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</si>
  <si>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</si>
  <si>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</si>
  <si>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</si>
  <si>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</si>
  <si>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</si>
  <si>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</si>
  <si>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</si>
  <si>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</si>
  <si>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</si>
  <si>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</si>
  <si>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</si>
  <si>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</si>
  <si>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</si>
  <si>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</si>
  <si>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</si>
  <si>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</si>
  <si>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</si>
  <si>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</si>
  <si>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</si>
  <si>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</si>
  <si>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</si>
  <si>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</si>
  <si>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</si>
  <si>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</si>
  <si>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</si>
  <si>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</si>
  <si>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</si>
  <si>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</si>
  <si>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</si>
  <si>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</si>
  <si>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</si>
  <si>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</si>
  <si>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</si>
  <si>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</si>
  <si>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</si>
  <si>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</si>
  <si>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</si>
  <si>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</si>
  <si>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</si>
  <si>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</si>
  <si>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</si>
  <si>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</si>
  <si>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</si>
  <si>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</si>
  <si>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</si>
  <si>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</si>
  <si>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</si>
  <si>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</si>
  <si>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</si>
  <si>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</si>
  <si>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</si>
  <si>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</si>
  <si>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</si>
  <si>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</si>
  <si>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</si>
  <si>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</si>
  <si>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</si>
  <si>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</si>
  <si>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</si>
  <si>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</si>
  <si>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</si>
  <si>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</si>
  <si>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</si>
  <si>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</si>
  <si>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</si>
  <si>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</si>
  <si>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</si>
  <si>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</si>
  <si>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</si>
  <si>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</si>
  <si>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</si>
  <si>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</si>
  <si>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</si>
  <si>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</si>
  <si>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</si>
  <si>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</si>
  <si>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</si>
  <si>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</si>
  <si>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</si>
  <si>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</si>
  <si>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</si>
  <si>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</si>
  <si>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</si>
  <si>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</si>
  <si>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</si>
  <si>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</si>
  <si>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</si>
  <si>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</si>
  <si>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</si>
  <si>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</si>
  <si>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</si>
  <si>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</si>
  <si>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</si>
  <si>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</si>
  <si>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</si>
  <si>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</si>
  <si>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</si>
  <si>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</si>
  <si>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</si>
  <si>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</si>
  <si>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</si>
  <si>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</si>
  <si>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</si>
  <si>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</si>
  <si>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</si>
  <si>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</si>
  <si>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</si>
  <si>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</si>
  <si>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</si>
  <si>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</si>
  <si>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</si>
  <si>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</si>
  <si>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</si>
  <si>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</si>
  <si>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</si>
  <si>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</si>
  <si>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</si>
  <si>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</si>
  <si>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</si>
  <si>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</si>
  <si>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</si>
  <si>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</si>
  <si>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</si>
  <si>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</si>
  <si>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</si>
  <si>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</si>
  <si>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</si>
  <si>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</si>
  <si>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</si>
  <si>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</si>
  <si>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</si>
  <si>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</si>
  <si>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</si>
  <si>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</si>
  <si>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</si>
  <si>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</si>
  <si>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</si>
  <si>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</si>
  <si>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</si>
  <si>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</si>
  <si>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</si>
  <si>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</si>
  <si>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</si>
  <si>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</si>
  <si>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</si>
  <si>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</si>
  <si>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</si>
  <si>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</si>
  <si>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</si>
  <si>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</si>
  <si>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</si>
  <si>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</si>
  <si>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</si>
  <si>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</si>
  <si>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</si>
  <si>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</si>
  <si>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</si>
  <si>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</si>
  <si>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</si>
  <si>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</si>
  <si>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</si>
  <si>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</si>
  <si>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</si>
  <si>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</si>
  <si>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</si>
  <si>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</si>
  <si>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</si>
  <si>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</si>
  <si>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</si>
  <si>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</si>
  <si>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</si>
  <si>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</si>
  <si>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</si>
  <si>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</si>
  <si>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</si>
  <si>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</si>
  <si>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</si>
  <si>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</si>
  <si>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</si>
  <si>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</si>
  <si>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</si>
  <si>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</si>
  <si>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</si>
  <si>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</si>
  <si>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</si>
  <si>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</si>
  <si>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</si>
  <si>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</si>
  <si>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</si>
  <si>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</si>
  <si>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</si>
  <si>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</si>
  <si>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</si>
  <si>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</si>
  <si>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</si>
  <si>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</si>
  <si>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</si>
  <si>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</si>
  <si>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</si>
  <si>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</si>
  <si>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</si>
  <si>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</si>
  <si>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</si>
  <si>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</si>
  <si>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</si>
  <si>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</si>
  <si>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</si>
  <si>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</si>
  <si>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</si>
  <si>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</si>
  <si>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</si>
  <si>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</si>
  <si>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</si>
  <si>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</si>
  <si>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</si>
  <si>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</si>
  <si>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</si>
  <si>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</si>
  <si>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</si>
  <si>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</si>
  <si>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</si>
  <si>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</si>
  <si>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</si>
  <si>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</si>
  <si>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</si>
  <si>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</si>
  <si>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</si>
  <si>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</si>
  <si>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</si>
  <si>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</si>
  <si>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</si>
  <si>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</si>
  <si>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</si>
  <si>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</si>
  <si>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</si>
  <si>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</si>
  <si>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</si>
  <si>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</si>
  <si>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</si>
  <si>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</si>
  <si>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</si>
  <si>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</si>
  <si>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</si>
  <si>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</si>
  <si>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</si>
  <si>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</si>
  <si>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</si>
  <si>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</si>
  <si>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</si>
  <si>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</si>
  <si>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</si>
  <si>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</si>
  <si>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</si>
  <si>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</si>
  <si>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</si>
  <si>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</si>
  <si>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</si>
  <si>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</si>
  <si>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</si>
  <si>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</si>
  <si>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</si>
  <si>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</si>
  <si>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</si>
  <si>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</si>
  <si>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</si>
  <si>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</si>
  <si>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</si>
  <si>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</si>
  <si>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</si>
  <si>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</si>
  <si>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</si>
  <si>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</si>
  <si>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</si>
  <si>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</si>
  <si>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</si>
  <si>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</si>
  <si>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</si>
  <si>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</si>
  <si>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</si>
  <si>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</si>
  <si>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</si>
  <si>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</si>
  <si>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</si>
  <si>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</si>
  <si>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</si>
  <si>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</si>
  <si>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</si>
  <si>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</si>
  <si>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</si>
  <si>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</si>
  <si>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</si>
  <si>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</si>
  <si>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</si>
  <si>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</si>
  <si>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</si>
  <si>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</si>
  <si>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</si>
  <si>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</si>
  <si>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</si>
  <si>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</si>
  <si>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</si>
  <si>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</si>
  <si>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</si>
  <si>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</si>
  <si>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</si>
  <si>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</si>
  <si>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</si>
  <si>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</si>
  <si>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</si>
  <si>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</si>
  <si>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</si>
  <si>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</si>
  <si>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</si>
  <si>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</si>
  <si>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</si>
  <si>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</si>
  <si>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</si>
  <si>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</si>
  <si>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</si>
  <si>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</si>
  <si>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</si>
  <si>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</si>
  <si>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</si>
  <si>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</si>
  <si>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</si>
  <si>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</si>
  <si>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</si>
  <si>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</si>
  <si>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</si>
  <si>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</si>
  <si>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</si>
  <si>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</si>
  <si>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</si>
  <si>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</si>
  <si>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</si>
  <si>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</si>
  <si>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</si>
  <si>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</si>
  <si>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</si>
  <si>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</si>
  <si>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</si>
  <si>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</si>
  <si>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</si>
  <si>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</si>
  <si>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</si>
  <si>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</si>
  <si>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</si>
  <si>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</si>
  <si>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</si>
  <si>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</si>
  <si>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</si>
  <si>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</si>
  <si>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</si>
  <si>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</si>
  <si>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</si>
  <si>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</si>
  <si>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</si>
  <si>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</si>
  <si>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</si>
  <si>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</si>
  <si>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</si>
  <si>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</si>
  <si>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</si>
  <si>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</si>
  <si>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</si>
  <si>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</si>
  <si>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</si>
  <si>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</si>
  <si>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</si>
  <si>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</si>
  <si>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</si>
  <si>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</si>
  <si>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</si>
  <si>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</si>
  <si>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</si>
  <si>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</si>
  <si>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</si>
  <si>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</si>
  <si>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</si>
  <si>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</si>
  <si>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</si>
  <si>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</si>
  <si>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</si>
  <si>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</si>
  <si>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</si>
  <si>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</si>
  <si>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</si>
  <si>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</si>
  <si>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</si>
  <si>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</si>
  <si>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</si>
  <si>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</si>
  <si>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</si>
  <si>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</si>
  <si>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</si>
  <si>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</si>
  <si>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</si>
  <si>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</si>
  <si>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</si>
  <si>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</si>
  <si>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</si>
  <si>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</si>
  <si>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</si>
  <si>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</si>
  <si>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</si>
  <si>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</si>
  <si>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</si>
  <si>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</si>
  <si>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</si>
  <si>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</si>
  <si>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</si>
  <si>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</si>
  <si>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</si>
  <si>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</si>
  <si>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</si>
  <si>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</si>
  <si>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</si>
  <si>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</si>
  <si>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</si>
  <si>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</si>
  <si>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</si>
  <si>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</si>
  <si>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</si>
  <si>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</si>
  <si>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</si>
  <si>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</si>
  <si>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</si>
  <si>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</si>
  <si>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</si>
  <si>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</si>
  <si>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</si>
  <si>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</si>
  <si>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</si>
  <si>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</si>
  <si>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</si>
  <si>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</si>
  <si>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</si>
  <si>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</si>
  <si>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</si>
  <si>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</si>
  <si>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</si>
  <si>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</si>
  <si>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</si>
  <si>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</si>
  <si>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</si>
  <si>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</si>
  <si>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</si>
  <si>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</si>
  <si>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</si>
  <si>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</si>
  <si>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</si>
  <si>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</si>
  <si>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</si>
  <si>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</si>
  <si>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</si>
  <si>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</si>
  <si>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</si>
  <si>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</si>
  <si>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</si>
  <si>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</si>
  <si>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</si>
  <si>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</si>
  <si>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</si>
  <si>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</si>
  <si>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</si>
  <si>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</si>
  <si>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</si>
  <si>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</si>
  <si>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</si>
  <si>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</si>
  <si>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</si>
  <si>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</si>
  <si>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</si>
  <si>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</si>
  <si>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</si>
  <si>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</si>
  <si>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</si>
  <si>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</si>
  <si>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</si>
  <si>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</si>
  <si>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</si>
  <si>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</si>
  <si>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</si>
  <si>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</si>
  <si>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</si>
  <si>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</si>
  <si>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</si>
  <si>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</si>
  <si>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</si>
  <si>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</si>
  <si>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</si>
  <si>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</si>
  <si>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</si>
  <si>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</si>
  <si>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</si>
  <si>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</si>
  <si>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</si>
  <si>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</si>
  <si>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</si>
  <si>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</si>
  <si>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</si>
  <si>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</si>
  <si>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</si>
  <si>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</si>
  <si>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</si>
  <si>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</si>
  <si>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</si>
  <si>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</si>
  <si>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</si>
  <si>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</si>
  <si>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</si>
  <si>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</si>
  <si>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</si>
  <si>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</si>
  <si>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</si>
  <si>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</si>
  <si>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</si>
  <si>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</si>
  <si>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</si>
  <si>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</si>
  <si>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</si>
  <si>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</si>
  <si>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</si>
  <si>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</si>
  <si>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</si>
  <si>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</si>
  <si>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</si>
  <si>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</si>
  <si>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</si>
  <si>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</si>
  <si>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</si>
  <si>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</si>
  <si>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</si>
  <si>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</si>
  <si>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</si>
  <si>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</si>
  <si>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</si>
  <si>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</si>
  <si>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</si>
  <si>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</si>
  <si>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</si>
  <si>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</si>
  <si>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</si>
  <si>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</si>
  <si>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</si>
  <si>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</si>
  <si>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</si>
  <si>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</si>
  <si>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</si>
  <si>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</si>
  <si>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</si>
  <si>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</si>
  <si>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</si>
  <si>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</si>
  <si>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</si>
  <si>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</si>
  <si>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</si>
  <si>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</si>
  <si>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</si>
  <si>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</si>
  <si>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</si>
  <si>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</si>
  <si>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</si>
  <si>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</si>
  <si>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</si>
  <si>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</si>
  <si>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</si>
  <si>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</si>
  <si>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</si>
  <si>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</si>
  <si>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</si>
  <si>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</si>
  <si>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</si>
  <si>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</si>
  <si>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</si>
  <si>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</si>
  <si>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</si>
  <si>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</si>
  <si>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</si>
  <si>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</si>
  <si>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</si>
  <si>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</si>
  <si>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</si>
  <si>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</si>
  <si>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</si>
  <si>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</si>
  <si>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</si>
  <si>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</si>
  <si>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</si>
  <si>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</si>
  <si>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</si>
  <si>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</si>
  <si>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</si>
  <si>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</si>
  <si>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</si>
  <si>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</si>
  <si>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</si>
  <si>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</si>
  <si>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</si>
  <si>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</si>
  <si>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</si>
  <si>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</si>
  <si>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</si>
  <si>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</si>
  <si>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</si>
  <si>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</si>
  <si>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</si>
  <si>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</si>
  <si>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</si>
  <si>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</si>
  <si>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</si>
  <si>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</si>
  <si>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</si>
  <si>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</si>
  <si>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</si>
  <si>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</si>
  <si>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</si>
  <si>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</si>
  <si>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</si>
  <si>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</si>
  <si>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</si>
  <si>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</si>
  <si>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</si>
  <si>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</si>
  <si>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</si>
  <si>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</si>
  <si>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</si>
  <si>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</si>
  <si>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</si>
  <si>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</si>
  <si>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</si>
  <si>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</si>
  <si>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</si>
  <si>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</si>
  <si>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</si>
  <si>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</si>
  <si>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</si>
  <si>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</si>
  <si>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</si>
  <si>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</si>
  <si>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</si>
  <si>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</si>
  <si>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</si>
  <si>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</si>
  <si>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</si>
  <si>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</si>
  <si>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</si>
  <si>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</si>
  <si>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</si>
  <si>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</si>
  <si>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</si>
  <si>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</si>
  <si>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</si>
  <si>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</si>
  <si>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</si>
  <si>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</si>
  <si>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</si>
  <si>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</si>
  <si>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</si>
  <si>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</si>
  <si>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</si>
  <si>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</si>
  <si>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</si>
  <si>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</si>
  <si>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</si>
  <si>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</si>
  <si>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</si>
  <si>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</si>
  <si>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</si>
  <si>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</si>
  <si>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</si>
  <si>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</si>
  <si>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</si>
  <si>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</si>
  <si>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</si>
  <si>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</si>
  <si>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</si>
  <si>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</si>
  <si>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</si>
  <si>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</si>
  <si>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</si>
  <si>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</si>
  <si>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</si>
  <si>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</si>
  <si>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</si>
  <si>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</si>
  <si>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</si>
  <si>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</si>
  <si>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</si>
  <si>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</si>
  <si>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</si>
  <si>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</si>
  <si>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</si>
  <si>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</si>
  <si>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</si>
  <si>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</si>
  <si>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</si>
  <si>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</si>
  <si>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</si>
  <si>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</si>
  <si>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</si>
  <si>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</si>
  <si>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</si>
  <si>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</si>
  <si>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</si>
  <si>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</si>
  <si>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</si>
  <si>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</si>
  <si>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</si>
  <si>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</si>
  <si>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</si>
  <si>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</si>
  <si>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</si>
  <si>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</si>
  <si>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</si>
  <si>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</si>
  <si>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</si>
  <si>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</si>
  <si>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</si>
  <si>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</si>
  <si>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</si>
  <si>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</si>
  <si>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</si>
  <si>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</si>
  <si>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</si>
  <si>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</si>
  <si>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</si>
  <si>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</si>
  <si>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</si>
  <si>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</si>
  <si>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</si>
  <si>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</si>
  <si>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</si>
  <si>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</si>
  <si>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</si>
  <si>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</si>
  <si>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</si>
  <si>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</si>
  <si>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</si>
  <si>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</si>
  <si>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</si>
  <si>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</si>
  <si>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</si>
  <si>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</si>
  <si>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</si>
  <si>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</si>
  <si>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</si>
  <si>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</si>
  <si>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</si>
  <si>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</si>
  <si>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</si>
  <si>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</si>
  <si>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</si>
  <si>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</si>
  <si>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</si>
  <si>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</si>
  <si>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</si>
  <si>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</si>
  <si>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</si>
  <si>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</si>
  <si>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</si>
  <si>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</si>
  <si>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</si>
  <si>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</si>
  <si>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</si>
  <si>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</si>
  <si>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</si>
  <si>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</si>
  <si>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</si>
  <si>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</si>
  <si>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</si>
  <si>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</si>
  <si>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</si>
  <si>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</si>
  <si>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</si>
  <si>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</si>
  <si>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</si>
  <si>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</si>
  <si>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</si>
  <si>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</si>
  <si>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</si>
  <si>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</si>
  <si>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</si>
  <si>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</si>
  <si>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</si>
  <si>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</si>
  <si>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</si>
  <si>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</si>
  <si>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</si>
  <si>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</si>
  <si>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</si>
  <si>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</si>
  <si>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</si>
  <si>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</si>
  <si>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</si>
  <si>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</si>
  <si>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</si>
  <si>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</si>
  <si>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</si>
  <si>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</si>
  <si>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</si>
  <si>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</si>
  <si>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</si>
  <si>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</si>
  <si>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</si>
  <si>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</si>
  <si>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</si>
  <si>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</si>
  <si>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</si>
  <si>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</si>
  <si>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</si>
  <si>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</si>
  <si>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</si>
  <si>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</si>
  <si>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</si>
  <si>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</si>
  <si>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</si>
  <si>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</si>
  <si>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</si>
  <si>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</si>
  <si>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</si>
  <si>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</si>
  <si>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</si>
  <si>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</si>
  <si>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</si>
  <si>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</si>
  <si>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</si>
  <si>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</si>
  <si>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</si>
  <si>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</si>
  <si>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</si>
  <si>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</si>
  <si>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</si>
  <si>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</si>
  <si>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</si>
  <si>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</si>
  <si>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</si>
  <si>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</si>
  <si>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</si>
  <si>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</si>
  <si>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</si>
  <si>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</si>
  <si>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</si>
  <si>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</si>
  <si>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</si>
  <si>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</si>
  <si>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</si>
  <si>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</si>
  <si>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</si>
  <si>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</si>
  <si>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</si>
  <si>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</si>
  <si>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</si>
  <si>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</si>
  <si>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</si>
  <si>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</si>
  <si>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</si>
  <si>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</si>
  <si>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</si>
  <si>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</si>
  <si>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</si>
  <si>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</si>
  <si>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</si>
  <si>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</si>
  <si>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</si>
  <si>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</si>
  <si>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</si>
  <si>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</si>
  <si>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</si>
  <si>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</si>
  <si>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</si>
  <si>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</si>
  <si>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</si>
  <si>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</si>
  <si>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</si>
  <si>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</si>
  <si>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</si>
  <si>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</si>
  <si>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</si>
  <si>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</si>
  <si>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</si>
  <si>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</si>
  <si>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</si>
  <si>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</si>
  <si>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</si>
  <si>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</si>
  <si>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</si>
  <si>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</si>
  <si>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</si>
  <si>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</si>
  <si>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</si>
  <si>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</si>
  <si>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</si>
  <si>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</si>
  <si>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</si>
  <si>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</si>
  <si>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</si>
  <si>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</si>
  <si>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</si>
  <si>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</si>
  <si>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</si>
  <si>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</si>
  <si>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</si>
  <si>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</si>
  <si>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</si>
  <si>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</si>
  <si>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</si>
  <si>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</si>
  <si>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</si>
  <si>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</si>
  <si>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</si>
  <si>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</si>
  <si>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</si>
  <si>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</si>
  <si>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</si>
  <si>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</si>
  <si>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</si>
  <si>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</si>
  <si>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</si>
  <si>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</si>
  <si>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</si>
  <si>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</si>
  <si>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</si>
  <si>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</si>
  <si>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</si>
  <si>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</si>
  <si>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</si>
  <si>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</si>
  <si>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</si>
  <si>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</si>
  <si>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</si>
  <si>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</si>
  <si>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</si>
  <si>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</si>
  <si>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</si>
  <si>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</si>
  <si>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</si>
  <si>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</si>
  <si>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</si>
  <si>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</si>
  <si>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</si>
  <si>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</si>
  <si>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</si>
  <si>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</si>
  <si>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</si>
  <si>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</si>
  <si>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</si>
  <si>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</si>
  <si>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</si>
  <si>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</si>
  <si>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</si>
  <si>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</si>
  <si>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</si>
  <si>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</si>
  <si>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</si>
  <si>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</si>
  <si>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</si>
  <si>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</si>
  <si>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</si>
  <si>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</si>
  <si>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</si>
  <si>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</si>
  <si>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</si>
  <si>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</si>
  <si>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</si>
  <si>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</si>
  <si>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</si>
  <si>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</si>
  <si>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</si>
  <si>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</si>
  <si>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</si>
  <si>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</si>
  <si>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</si>
  <si>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</si>
  <si>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</si>
  <si>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</si>
  <si>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</si>
  <si>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</si>
  <si>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</si>
  <si>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</si>
  <si>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</si>
  <si>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</si>
  <si>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</si>
  <si>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</si>
  <si>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</si>
  <si>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</si>
  <si>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</si>
  <si>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</si>
  <si>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</si>
  <si>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</si>
  <si>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</si>
  <si>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</si>
  <si>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</si>
  <si>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</si>
  <si>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</si>
  <si>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</si>
  <si>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</si>
  <si>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</si>
  <si>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</si>
  <si>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</si>
  <si>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</si>
  <si>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</si>
  <si>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</si>
  <si>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</si>
  <si>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</si>
  <si>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</si>
  <si>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</si>
  <si>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</si>
  <si>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</si>
  <si>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</si>
  <si>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</si>
  <si>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</si>
  <si>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</si>
  <si>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</si>
  <si>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</si>
  <si>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</si>
  <si>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</si>
  <si>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</si>
  <si>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</si>
  <si>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</si>
  <si>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</si>
  <si>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</si>
  <si>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</si>
  <si>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</si>
  <si>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</si>
  <si>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</si>
  <si>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</si>
  <si>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</si>
  <si>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</si>
  <si>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</si>
  <si>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</si>
  <si>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</si>
  <si>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</si>
  <si>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</si>
  <si>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</si>
  <si>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</si>
  <si>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</si>
  <si>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</si>
  <si>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</si>
  <si>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</si>
  <si>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</si>
  <si>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</si>
  <si>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</si>
  <si>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</si>
  <si>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</si>
  <si>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</si>
  <si>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</si>
  <si>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</si>
  <si>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</si>
  <si>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</si>
  <si>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</si>
  <si>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</si>
  <si>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</si>
  <si>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</si>
  <si>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</si>
  <si>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</si>
  <si>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</si>
  <si>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</si>
  <si>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</si>
  <si>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</si>
  <si>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</si>
  <si>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</si>
  <si>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</si>
  <si>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</si>
  <si>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</si>
  <si>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</si>
  <si>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</si>
  <si>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</si>
  <si>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</si>
  <si>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</si>
  <si>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</si>
  <si>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</si>
  <si>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</si>
  <si>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</si>
  <si>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</si>
  <si>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</si>
  <si>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</si>
  <si>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</si>
  <si>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</si>
  <si>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</si>
  <si>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</si>
  <si>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</si>
  <si>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</si>
  <si>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</si>
  <si>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</si>
  <si>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</si>
  <si>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</si>
  <si>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</si>
  <si>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</si>
  <si>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</si>
  <si>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</si>
  <si>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</si>
  <si>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</si>
  <si>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</si>
  <si>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</si>
  <si>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</si>
  <si>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</si>
  <si>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</si>
  <si>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</si>
  <si>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</si>
  <si>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</si>
  <si>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</si>
  <si>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</si>
  <si>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</si>
  <si>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</si>
  <si>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</si>
  <si>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</si>
  <si>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</si>
  <si>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</si>
  <si>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</si>
  <si>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</si>
  <si>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</si>
  <si>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</si>
  <si>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</si>
  <si>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</si>
  <si>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</si>
  <si>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</si>
  <si>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</si>
  <si>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</si>
  <si>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</si>
  <si>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</si>
  <si>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</si>
  <si>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</si>
  <si>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</si>
  <si>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</si>
  <si>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</si>
  <si>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</si>
  <si>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</si>
  <si>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</si>
  <si>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</si>
  <si>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</si>
  <si>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</si>
  <si>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</si>
  <si>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</si>
  <si>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</si>
  <si>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</si>
  <si>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</si>
  <si>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</si>
  <si>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</si>
  <si>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</si>
  <si>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</si>
  <si>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</si>
  <si>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</si>
  <si>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</si>
  <si>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</si>
  <si>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</si>
  <si>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</si>
  <si>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</si>
  <si>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</si>
  <si>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</si>
  <si>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</si>
  <si>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</si>
  <si>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</si>
  <si>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</si>
  <si>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</si>
  <si>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</si>
  <si>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</si>
  <si>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</si>
  <si>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</si>
  <si>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</si>
  <si>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</si>
  <si>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</si>
  <si>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</si>
  <si>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</si>
  <si>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</si>
  <si>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</si>
  <si>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</si>
  <si>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</si>
  <si>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</si>
  <si>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</si>
  <si>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</si>
  <si>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</si>
  <si>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</si>
  <si>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</si>
  <si>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</si>
  <si>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</si>
  <si>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</si>
  <si>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</si>
  <si>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</si>
  <si>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</si>
  <si>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</si>
  <si>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</si>
  <si>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</si>
  <si>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</si>
  <si>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</si>
  <si>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</si>
  <si>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</si>
  <si>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</si>
  <si>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</si>
  <si>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</si>
  <si>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</si>
  <si>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</si>
  <si>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</si>
  <si>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</si>
  <si>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</si>
  <si>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</si>
  <si>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</si>
  <si>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</si>
  <si>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</si>
  <si>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</si>
  <si>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</si>
  <si>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</si>
  <si>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</si>
  <si>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</si>
  <si>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</si>
  <si>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</si>
  <si>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</si>
  <si>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</si>
  <si>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</si>
  <si>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</si>
  <si>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</si>
  <si>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</si>
  <si>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</si>
  <si>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</si>
  <si>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</si>
  <si>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</si>
  <si>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</si>
  <si>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</si>
  <si>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</si>
  <si>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</si>
  <si>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</si>
  <si>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</si>
  <si>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</si>
  <si>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</si>
  <si>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</si>
  <si>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</si>
  <si>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</si>
  <si>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</si>
  <si>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</si>
  <si>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</si>
  <si>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</si>
  <si>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</si>
  <si>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</si>
  <si>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</si>
  <si>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</si>
  <si>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</si>
  <si>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</si>
  <si>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</si>
  <si>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</si>
  <si>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</si>
  <si>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</si>
  <si>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</si>
  <si>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</si>
  <si>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</si>
  <si>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</si>
  <si>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</si>
  <si>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</si>
  <si>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</si>
  <si>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</si>
  <si>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</si>
  <si>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</si>
  <si>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</si>
  <si>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</si>
  <si>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</si>
  <si>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</si>
  <si>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</si>
  <si>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</si>
  <si>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</si>
  <si>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</si>
  <si>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</si>
  <si>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</si>
  <si>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</si>
  <si>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</si>
  <si>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</si>
  <si>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</si>
  <si>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</si>
  <si>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</si>
  <si>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</si>
  <si>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</si>
  <si>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</si>
  <si>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</si>
  <si>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</si>
  <si>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</si>
  <si>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</si>
  <si>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</si>
  <si>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</si>
  <si>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</si>
  <si>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</si>
  <si>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</si>
  <si>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</si>
  <si>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</si>
  <si>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</si>
  <si>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</si>
  <si>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</si>
  <si>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</si>
  <si>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</si>
  <si>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</si>
  <si>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</si>
  <si>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</si>
  <si>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</si>
  <si>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</si>
  <si>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</si>
  <si>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</si>
  <si>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</si>
  <si>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</si>
  <si>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</si>
  <si>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</si>
  <si>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</si>
  <si>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</si>
  <si>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</si>
  <si>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</si>
  <si>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</si>
  <si>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</si>
  <si>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</si>
  <si>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</si>
  <si>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</si>
  <si>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</si>
  <si>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</si>
  <si>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</si>
  <si>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</si>
  <si>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</si>
  <si>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</si>
  <si>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</si>
  <si>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</si>
  <si>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</si>
  <si>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</si>
  <si>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</si>
  <si>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</si>
  <si>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</si>
  <si>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</si>
  <si>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</si>
  <si>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</si>
  <si>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</si>
  <si>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</si>
  <si>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</si>
  <si>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</si>
  <si>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</si>
  <si>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</si>
  <si>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</si>
  <si>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</si>
  <si>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</si>
  <si>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</si>
  <si>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</si>
  <si>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</si>
  <si>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</si>
  <si>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</si>
  <si>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</si>
  <si>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</si>
  <si>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</si>
  <si>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</si>
  <si>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</si>
  <si>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</si>
  <si>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</si>
  <si>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</si>
  <si>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</si>
  <si>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</si>
  <si>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</si>
  <si>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</si>
  <si>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</si>
  <si>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</si>
  <si>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</si>
  <si>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</si>
  <si>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</si>
  <si>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</si>
  <si>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</si>
  <si>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</si>
  <si>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</si>
  <si>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</si>
  <si>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</si>
  <si>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</si>
  <si>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</si>
  <si>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</si>
  <si>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</si>
  <si>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</si>
  <si>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</si>
  <si>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</si>
  <si>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</si>
  <si>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</si>
  <si>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</si>
  <si>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</si>
  <si>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</si>
  <si>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</si>
  <si>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</si>
  <si>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</si>
  <si>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</si>
  <si>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</si>
  <si>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</si>
  <si>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</si>
  <si>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</si>
  <si>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</si>
  <si>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</si>
  <si>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</si>
  <si>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</si>
  <si>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</si>
  <si>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</si>
  <si>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</si>
  <si>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</si>
  <si>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</si>
  <si>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</si>
  <si>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</si>
  <si>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</si>
  <si>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</si>
  <si>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</si>
  <si>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</si>
  <si>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</si>
  <si>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</si>
  <si>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</si>
  <si>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</si>
  <si>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</si>
  <si>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</si>
  <si>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</si>
  <si>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</si>
  <si>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</si>
  <si>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</si>
  <si>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</si>
  <si>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</si>
  <si>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</si>
  <si>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</si>
  <si>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</si>
  <si>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</si>
  <si>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</si>
  <si>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</si>
  <si>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</si>
  <si>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</si>
  <si>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</si>
  <si>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</si>
  <si>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</si>
  <si>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</si>
  <si>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</si>
  <si>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</si>
  <si>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</si>
  <si>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</si>
  <si>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</si>
  <si>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</si>
  <si>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</si>
  <si>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</si>
  <si>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</si>
  <si>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</si>
  <si>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</si>
  <si>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</si>
  <si>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</si>
  <si>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</si>
  <si>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</si>
  <si>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</si>
  <si>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</si>
  <si>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</si>
  <si>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</si>
  <si>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</si>
  <si>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</si>
  <si>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</si>
  <si>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</si>
  <si>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</si>
  <si>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</si>
  <si>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</si>
  <si>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</si>
  <si>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</si>
  <si>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</si>
  <si>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</si>
  <si>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</si>
  <si>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</si>
  <si>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</si>
  <si>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</si>
  <si>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</si>
  <si>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</si>
  <si>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</si>
  <si>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</si>
  <si>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</si>
  <si>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</si>
  <si>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</si>
  <si>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</si>
  <si>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</si>
  <si>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</si>
  <si>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</si>
  <si>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</si>
  <si>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</si>
  <si>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</si>
  <si>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</si>
  <si>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</si>
  <si>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</si>
  <si>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</si>
  <si>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</si>
  <si>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</si>
  <si>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</si>
  <si>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</si>
  <si>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</si>
  <si>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</si>
  <si>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</si>
  <si>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</si>
  <si>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PCM-20251123-00001703</t>
  </si>
  <si>
    <t>Critical</t>
  </si>
  <si>
    <t>Hub site Restored Remaining 2 Conncted sites Team checking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</si>
  <si>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</si>
  <si>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</si>
  <si>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</si>
  <si>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</si>
  <si>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</si>
  <si>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</si>
  <si>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</si>
  <si>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</si>
  <si>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</si>
  <si>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</si>
  <si>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</si>
  <si>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</si>
  <si>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</si>
  <si>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</si>
  <si>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</si>
  <si>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</si>
  <si>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</si>
  <si>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</si>
  <si>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</si>
  <si>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</si>
  <si>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</si>
  <si>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</si>
  <si>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</si>
  <si>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</si>
  <si>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</si>
  <si>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</si>
  <si>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</si>
  <si>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</si>
  <si>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</si>
  <si>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</si>
  <si>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</si>
  <si>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</si>
  <si>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</si>
  <si>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</si>
  <si>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</si>
  <si>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</si>
  <si>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</si>
  <si>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</si>
  <si>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</si>
  <si>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</si>
  <si>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</si>
  <si>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</si>
  <si>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</si>
  <si>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</si>
  <si>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</si>
  <si>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</si>
  <si>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</si>
  <si>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</si>
  <si>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</si>
  <si>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</si>
  <si>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</si>
  <si>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</si>
  <si>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</si>
  <si>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</si>
  <si>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</si>
  <si>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</si>
  <si>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</si>
  <si>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</si>
  <si>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</si>
  <si>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</si>
  <si>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</si>
  <si>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</si>
  <si>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</si>
  <si>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</si>
  <si>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</si>
  <si>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</si>
  <si>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</si>
  <si>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</si>
  <si>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</si>
  <si>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</si>
  <si>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</si>
  <si>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</si>
  <si>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</si>
  <si>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</si>
  <si>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</si>
  <si>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</si>
  <si>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</si>
  <si>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</si>
  <si>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</si>
  <si>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</si>
  <si>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</si>
  <si>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</si>
  <si>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</si>
  <si>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PCM-20251123-00001860</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</si>
  <si>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</si>
  <si>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</si>
  <si>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</si>
  <si>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</si>
  <si>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PCM-20251123-00001809</t>
  </si>
  <si>
    <t>Family building access owner Not Response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</si>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</sst>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ptos"/>
        <family val="2"/>
        <charset val="1"/>
        <scheme val="none"/>
      </font>
      <numFmt numFmtId="27" formatCode="m/d/yyyy\ h:mm"/>
      <alignment horizontal="center" vertical="center" textRotation="0" wrapText="0" indent="0" justifyLastLine="0" shrinkToFit="0" readingOrder="0"/>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3" dataDxfId="172" headerRowBorderDxfId="170" tableBorderDxfId="171" totalsRowBorderDxfId="169">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2" totalsRowShown="0" headerRowDxfId="63" dataDxfId="62" headerRowBorderDxfId="60" tableBorderDxfId="61">
  <autoFilter ref="A1:L96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5" totalsRowShown="0" headerRowDxfId="47" dataDxfId="46" headerRowBorderDxfId="44" tableBorderDxfId="45" totalsRowBorderDxfId="43">
  <autoFilter ref="A1:L40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2" totalsRowShown="0" headerRowDxfId="30" dataDxfId="29" headerRowBorderDxfId="27" tableBorderDxfId="28">
  <autoFilter ref="A1:L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0"/>
  <sheetViews>
    <sheetView tabSelected="1" workbookViewId="0">
      <selection activeCell="K11" sqref="K11"/>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321.90636342592916</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5</v>
      </c>
      <c r="D3" s="127" t="s">
        <v>12817</v>
      </c>
      <c r="E3" s="136" t="s">
        <v>39024</v>
      </c>
      <c r="F3" s="137">
        <v>45984.743298611109</v>
      </c>
      <c r="G3" s="138">
        <f ca="1">IFERROR(NOW()-F3,"-")</f>
        <v>0.1114907407463761</v>
      </c>
      <c r="H3" s="137">
        <v>45984.728125000001</v>
      </c>
      <c r="I3" s="135" t="str">
        <f>IFERROR(VLOOKUP(D3,DB!A:F,6,0),"")</f>
        <v>SCECO+STB</v>
      </c>
      <c r="J3" s="135" t="str">
        <f>IFERROR(VLOOKUP(D3,DB!A:G,7,0),"")</f>
        <v>Dead</v>
      </c>
      <c r="K3" s="139" t="s">
        <v>39025</v>
      </c>
      <c r="L3" s="140" t="str">
        <f>IFERROR(VLOOKUP(D3,DB!A:I,9,0),"")</f>
        <v>Latis</v>
      </c>
    </row>
    <row r="4" spans="1:15" ht="15" customHeight="1">
      <c r="A4" s="134"/>
      <c r="B4" s="135" t="str">
        <f>IFERROR(VLOOKUP(D4,DB!A:K,11,0),"")</f>
        <v/>
      </c>
      <c r="C4" s="135"/>
      <c r="D4" s="127"/>
      <c r="E4" s="136"/>
      <c r="F4" s="137"/>
      <c r="G4" s="138">
        <f ca="1">IFERROR(NOW()-F4,"-")</f>
        <v>45984.854789351855</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45984.854789351855</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45984.854789351855</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45984.854789351855</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45984.854789351855</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45984.854789351855</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45984.854789351855</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45984.854789351855</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45984.854789351855</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45984.854789351855</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45984.854789351855</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45984.854789351855</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45984.854789351855</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45984.854789351855</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45984.854789351855</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45984.854789351855</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45984.854789351855</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45984.854789351855</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45984.854789351855</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45984.854789351855</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45984.854789351855</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45984.854789351855</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45984.854789351855</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45984.854789351855</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45984.854789351855</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45984.854789351855</v>
      </c>
      <c r="H29" s="137"/>
      <c r="I29" s="135" t="str">
        <f>IFERROR(VLOOKUP(D29,DB!A:F,6,0),"")</f>
        <v/>
      </c>
      <c r="J29" s="135" t="str">
        <f>IFERROR(VLOOKUP(D29,DB!A:G,7,0),"")</f>
        <v/>
      </c>
      <c r="K29" s="139"/>
      <c r="L29" s="140" t="str">
        <f>IFERROR(VLOOKUP(D29,DB!A:I,9,0),"")</f>
        <v/>
      </c>
    </row>
    <row r="30" spans="1:12" ht="15" customHeight="1">
      <c r="A30" s="141"/>
      <c r="B30" s="128" t="str">
        <f>IFERROR(VLOOKUP(D30,DB!A:K,11,0),"")</f>
        <v/>
      </c>
      <c r="C30" s="128"/>
      <c r="D30" s="142"/>
      <c r="E30" s="129"/>
      <c r="F30" s="130"/>
      <c r="G30" s="131">
        <f ca="1">IFERROR(NOW()-F30,"-")</f>
        <v>45984.854789351855</v>
      </c>
      <c r="H30" s="130"/>
      <c r="I30" s="128" t="str">
        <f>IFERROR(VLOOKUP(D30,DB!A:F,6,0),"")</f>
        <v/>
      </c>
      <c r="J30" s="128" t="str">
        <f>IFERROR(VLOOKUP(D30,DB!A:G,7,0),"")</f>
        <v/>
      </c>
      <c r="K30" s="132"/>
      <c r="L30" s="133" t="str">
        <f>IFERROR(VLOOKUP(D30,DB!A:I,9,0),"")</f>
        <v/>
      </c>
    </row>
  </sheetData>
  <customSheetViews>
    <customSheetView guid="{F6042A99-DD27-4453-835D-0834D95730CC}" filter="1" showAutoFilter="1">
      <pageMargins left="0" right="0" top="0" bottom="0" header="0" footer="0"/>
      <autoFilter ref="B1:M1" xr:uid="{B7CA2CDC-49E4-4D29-84B5-5AB4EB84A86F}"/>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159.85495162037114</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0.46737060185114387</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45984.854789583333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45984.854789583333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45984.854789583333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45984.854789583333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45984.854789583333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45984.854789583333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45984.854789583333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45984.854789583333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45984.854789583333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45984.854789583333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45984.854789583333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45984.854789583333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45984.854789583333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45984.854789583333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45984.854789583333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45984.854789583333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45984.854789583333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45984.854789583333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45984.854789583333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45984.854789583333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45984.854789583333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45984.854789583333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45984.854789583333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45984.854789583333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45984.854789583333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45984.854789583333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45984.854789583333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45984.854789583333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45984.854789583333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45984.854789583333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45984.854789583333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45984.854789583333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45984.854789583333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45984.854789583333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45984.854789583333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45984.854789583333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45984.854789583333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45984.854789583333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45984.854789583333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45984.854789583333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45984.854789583333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45984.854789583333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45984.854789583333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45984.854789583333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45984.854789583333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45984.854789583333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45984.854789583333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45984.854789583333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45984.854789583333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45984.854789583333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45984.854789583333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45984.854789583333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45984.854789583333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45984.854789583333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45984.854789583333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45984.854789583333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45984.854789583333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45984.854789583333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45984.854789583333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45984.854789583333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45984.854789583333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45984.854789583333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45984.854789583333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45984.854789583333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45984.854789583333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45984.854789583333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45984.854789583333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45984.854789583333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45984.854789583333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45984.854789583333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45984.854789583333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45984.854789583333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45984.854789583333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45984.854789583333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45984.854789583333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45984.854789583333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45984.854789583333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45984.854789583333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45984.854789583333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45984.854789583333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45984.854789583333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45984.854789583333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45984.854789583333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45984.854789583333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45984.854789583333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45984.854789583333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45984.854789583333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45984.854789583333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45984.854789583333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45984.854789583333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45984.854789583333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45984.854789583333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45984.854789583333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45984.854789583333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45984.854789583333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45984.854789583333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45984.854789583333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45984.854789583333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45984.854789583333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45984.854789583333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45984.854789583333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45984.854789583333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45984.854789583333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45984.854789583333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45984.854789583333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45984.854789583333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45984.854789583333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45984.854789583333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45984.854789583333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45984.854789583333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45984.854789583333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45984.854789583333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45984.854789583333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45984.854789583333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45984.854789583333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45984.854789583333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45984.854789583333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45984.854789583333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45984.854789583333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45984.854789583333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45984.854789583333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45984.854789583333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45984.854789583333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45984.854789583333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45984.854789583333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45984.854789583333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45984.854789583333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45984.854789583333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45984.854789583333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45984.854789583333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45984.854789583333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45984.854789583333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45984.854789583333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45984.854789583333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45984.854789583333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45984.854789583333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45984.854789583333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45984.854789583333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45984.854789583333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45984.854789583333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45984.854789583333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45984.854789583333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45984.854789583333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45984.854789583333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45984.854789583333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45984.854789583333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2"/>
  <sheetViews>
    <sheetView workbookViewId="0">
      <selection activeCell="D4" sqref="D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t="s">
        <v>39109</v>
      </c>
      <c r="B2" s="61" t="str">
        <f>IFERROR(VLOOKUP(D2,DB!A:K,11,0),"")</f>
        <v>R3</v>
      </c>
      <c r="C2" s="18">
        <v>1</v>
      </c>
      <c r="D2" s="61" t="s">
        <v>24990</v>
      </c>
      <c r="E2" s="18" t="s">
        <v>39021</v>
      </c>
      <c r="F2" s="20">
        <v>45984.850393518522</v>
      </c>
      <c r="G2" s="21">
        <f t="shared" ref="G2:G51" ca="1" si="0">IFERROR(NOW()-F2,"-")</f>
        <v>4.3960648108622991E-3</v>
      </c>
      <c r="H2" s="22">
        <v>45984.832372685189</v>
      </c>
      <c r="I2" s="19" t="str">
        <f>IFERROR(VLOOKUP(D2,DB!A:F,6,0),"")</f>
        <v>SCECO</v>
      </c>
      <c r="J2" s="18" t="str">
        <f>IFERROR(VLOOKUP(D2,DB!A:G,7,0),"")</f>
        <v>Dead</v>
      </c>
      <c r="K2" s="45"/>
      <c r="L2" s="23" t="str">
        <f>IFERROR(VLOOKUP(D2,DB!A:I,9,0),"")</f>
        <v>Latis</v>
      </c>
    </row>
    <row r="3" spans="1:13" ht="15" customHeight="1">
      <c r="A3" s="19"/>
      <c r="B3" s="61" t="str">
        <f>IFERROR(VLOOKUP(D3,DB!A:K,11,0),"")</f>
        <v/>
      </c>
      <c r="C3" s="18"/>
      <c r="D3" s="61" t="str">
        <f>IFERROR(VLOOKUP(#REF!,DB!#REF!,7,0),"")</f>
        <v/>
      </c>
      <c r="E3" s="18"/>
      <c r="F3" s="20"/>
      <c r="G3" s="21">
        <f t="shared" ca="1" si="0"/>
        <v>45984.854789583333</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45984.854789583333</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45984.854789583333</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45984.854789583333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45984.854789583333</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45984.854789583333</v>
      </c>
      <c r="H8" s="22"/>
      <c r="I8" s="19" t="str">
        <f>IFERROR(VLOOKUP(D8,DB!A:F,6,0),"")</f>
        <v/>
      </c>
      <c r="J8" s="18" t="str">
        <f>IFERROR(VLOOKUP(D8,DB!A:G,7,0),"")</f>
        <v/>
      </c>
      <c r="K8" s="45"/>
      <c r="L8" s="23" t="str">
        <f>IFERROR(VLOOKUP(D8,DB!A:I,9,0),"")</f>
        <v/>
      </c>
    </row>
    <row r="9" spans="1:13" ht="15" customHeight="1">
      <c r="A9" s="19"/>
      <c r="B9" s="61" t="str">
        <f>IFERROR(VLOOKUP(D9,DB!A:K,11,0),"")</f>
        <v/>
      </c>
      <c r="C9" s="18"/>
      <c r="D9" s="61" t="str">
        <f>IFERROR(VLOOKUP(#REF!,DB!#REF!,7,0),"")</f>
        <v/>
      </c>
      <c r="E9" s="95"/>
      <c r="F9" s="20"/>
      <c r="G9" s="21">
        <f t="shared" ca="1" si="0"/>
        <v>45984.854789583333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45984.854789583333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45984.854789583333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45984.854789583333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45984.854789583333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45984.854789583333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45984.854789583333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45984.854789583333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45984.854789583333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45984.854789583333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45984.854789583333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45984.854789583333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45984.854789583333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45984.854789583333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45984.854789583333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45984.854789583333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45984.854789583333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45984.854789583333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45984.854789583333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45984.854789583333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45984.854789583333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45984.854789583333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45984.854789583333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45984.854789583333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45984.854789583333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45984.854789583333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45984.854789583333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45984.854789583333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45984.854789583333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45984.854789583333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45984.854789583333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45984.854789583333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45984.854789583333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45984.854789583333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45984.854789583333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45984.854789583333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45984.854789583333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45984.854789583333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45984.854789583333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45984.854789583333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45984.854789583333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45984.854789583333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45984.854789583333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ref="G52:G115" ca="1" si="1">IFERROR(NOW()-F52,"-")</f>
        <v>45984.854789583333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45984.854789583333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45984.854789583333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45984.854789583333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45984.854789583333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45984.854789583333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45984.854789583333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45984.854789583333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45984.854789583333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45984.854789583333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45984.854789583333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45984.854789583333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45984.854789583333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45984.854789583333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45984.854789583333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45984.854789583333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45984.854789583333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45984.854789583333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45984.854789583333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45984.854789583333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45984.854789583333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45984.854789583333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45984.854789583333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45984.854789583333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45984.854789583333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45984.854789583333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45984.854789583333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45984.854789583333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45984.854789583333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45984.854789583333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45984.854789583333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45984.854789583333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45984.854789583333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45984.854789583333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45984.854789583333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45984.854789583333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45984.854789583333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45984.854789583333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45984.854789583333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45984.854789583333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45984.854789583333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45984.854789583333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45984.854789583333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45984.854789583333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45984.854789583333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45984.854789583333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45984.854789583333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45984.854789583333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45984.854789583333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45984.854789583333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45984.854789583333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45984.854789583333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45984.854789583333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45984.854789583333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45984.854789583333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45984.854789583333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45984.854789583333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45984.854789583333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45984.854789583333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45984.854789583333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45984.854789583333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45984.854789583333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45984.854789583333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45984.854789583333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ref="G116:G179" ca="1" si="2">IFERROR(NOW()-F116,"-")</f>
        <v>45984.854789583333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45984.854789583333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45984.854789583333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45984.854789583333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45984.854789583333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45984.854789583333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45984.854789583333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45984.854789583333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45984.854789583333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45984.854789583333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45984.854789583333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45984.854789583333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45984.854789583333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45984.854789583333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45984.854789583333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45984.854789583333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45984.854789583333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45984.854789583333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45984.854789583333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45984.854789583333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45984.854789583333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45984.854789583333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45984.854789583333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45984.854789583333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45984.854789583333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45984.854789583333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45984.854789583333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45984.854789583333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45984.854789583333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45984.854789583333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45984.854789583333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45984.854789583333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45984.854789583333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45984.854789583333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45984.854789583333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45984.854789583333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45984.854789583333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45984.854789583333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45984.854789583333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45984.854789583333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45984.854789583333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45984.854789583333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45984.854789583333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45984.854789583333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45984.854789583333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45984.854789583333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45984.854789583333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45984.854789583333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45984.854789583333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45984.854789583333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45984.854789583333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45984.854789583333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45984.854789583333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45984.854789583333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45984.854789583333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45984.854789583333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45984.854789583333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45984.854789583333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45984.854789583333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45984.854789583333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45984.854789583333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45984.854789583333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45984.854789583333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45984.854789583333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ref="G180:G243" ca="1" si="3">IFERROR(NOW()-F180,"-")</f>
        <v>45984.854789583333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45984.854789583333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45984.854789583333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45984.854789583333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45984.854789583333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45984.854789583333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45984.854789583333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45984.854789583333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45984.854789583333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45984.854789583333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45984.854789583333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45984.854789583333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45984.854789583333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45984.854789583333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45984.854789583333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45984.854789583333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45984.854789583333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45984.854789583333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45984.854789583333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45984.854789583333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45984.854789583333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45984.854789583333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45984.854789583333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45984.854789583333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45984.854789583333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45984.854789583333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45984.854789583333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45984.854789583333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45984.854789583333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45984.854789583333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45984.854789583333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45984.854789583333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45984.854789583333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45984.854789583333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45984.854789583333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45984.854789583333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45984.854789583333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45984.854789583333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45984.854789583333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45984.854789583333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45984.854789583333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45984.854789583333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45984.854789583333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45984.854789583333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45984.854789583333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45984.854789583333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45984.854789583333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45984.854789583333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45984.854789583333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45984.854789583333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45984.854789583333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45984.854789583333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45984.854789583333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45984.854789583333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45984.854789583333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45984.854789583333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45984.854789583333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45984.854789583333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45984.854789583333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45984.854789583333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45984.854789583333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45984.854789583333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45984.854789583333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45984.854789583333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ref="G244:G307" ca="1" si="4">IFERROR(NOW()-F244,"-")</f>
        <v>45984.854789583333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45984.854789583333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45984.854789583333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45984.854789583333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45984.854789583333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45984.854789583333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45984.854789583333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45984.854789583333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45984.854789583333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45984.854789583333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45984.854789583333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45984.854789583333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45984.854789583333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45984.854789583333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45984.854789583333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45984.854789583333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45984.854789583333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45984.854789583333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45984.854789583333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45984.854789583333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45984.854789583333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45984.854789583333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45984.854789583333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45984.854789583333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45984.854789583333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45984.854789583333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45984.854789583333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45984.854789583333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45984.854789583333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45984.854789583333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45984.854789583333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45984.854789583333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45984.854789583333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45984.854789583333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45984.854789583333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45984.854789583333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45984.854789583333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45984.854789583333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45984.854789583333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45984.854789583333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45984.854789583333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45984.854789583333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45984.854789583333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45984.854789583333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45984.854789583333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45984.854789583333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45984.854789583333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45984.854789583333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45984.854789583333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45984.854789583333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45984.854789583333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45984.854789583333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45984.854789583333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45984.854789583333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45984.854789583333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45984.854789583333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45984.854789583333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45984.854789583333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45984.854789583333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45984.854789583333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45984.854789583333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45984.854789583333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45984.854789583333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45984.854789583333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ref="G308:G371" ca="1" si="5">IFERROR(NOW()-F308,"-")</f>
        <v>45984.854789583333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45984.854789583333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45984.854789583333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45984.854789583333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45984.854789583333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45984.854789583333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45984.854789583333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45984.854789583333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45984.854789583333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45984.854789583333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45984.854789583333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45984.854789583333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45984.854789583333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45984.854789583333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45984.854789583333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45984.854789583333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45984.854789583333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45984.854789583333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45984.854789583333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45984.854789583333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45984.854789583333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45984.854789583333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45984.854789583333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45984.854789583333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45984.854789583333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45984.854789583333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45984.854789583333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45984.854789583333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45984.854789583333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45984.854789583333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45984.854789583333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45984.854789583333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45984.854789583333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45984.854789583333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45984.854789583333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45984.854789583333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45984.854789583333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45984.854789583333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45984.854789583333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45984.854789583333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45984.854789583333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45984.854789583333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45984.854789583333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45984.854789583333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45984.854789583333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45984.854789583333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45984.854789583333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45984.854789583333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45984.854789583333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45984.854789583333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45984.854789583333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45984.854789583333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45984.854789583333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45984.854789583333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45984.854789583333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45984.854789583333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45984.854789583333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45984.854789583333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45984.854789583333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45984.854789583333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45984.854789583333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45984.854789583333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45984.854789583333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45984.854789583333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ref="G372:G435" ca="1" si="6">IFERROR(NOW()-F372,"-")</f>
        <v>45984.854789583333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45984.854789583333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45984.854789583333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45984.854789583333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45984.854789583333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45984.854789583333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45984.854789583333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45984.854789583333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45984.854789583333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45984.854789583333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45984.854789583333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45984.854789583333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45984.854789583333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45984.854789583333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45984.854789583333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45984.854789583333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45984.854789583333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45984.854789583333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45984.854789583333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45984.854789583333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45984.854789583333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45984.854789583333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45984.854789583333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45984.854789583333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45984.854789583333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45984.854789583333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45984.854789583333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45984.854789583333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45984.854789583333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45984.854789583333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45984.854789583333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45984.854789583333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45984.854789583333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45984.854789583333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45984.854789583333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45984.854789583333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45984.854789583333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45984.854789583333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45984.854789583333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45984.854789583333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45984.854789583333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45984.854789583333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45984.854789583333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45984.854789583333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45984.854789583333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45984.854789583333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45984.854789583333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45984.854789583333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45984.854789583333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45984.854789583333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45984.854789583333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45984.854789583333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45984.854789583333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45984.854789583333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45984.854789583333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45984.854789583333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45984.854789583333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45984.854789583333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45984.854789583333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45984.854789583333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45984.854789583333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45984.854789583333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45984.854789583333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45984.854789583333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ref="G436:G499" ca="1" si="7">IFERROR(NOW()-F436,"-")</f>
        <v>45984.854789583333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45984.854789583333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45984.854789583333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45984.854789583333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45984.854789583333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45984.854789583333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45984.854789583333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45984.854789583333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45984.854789583333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45984.854789583333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45984.854789583333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45984.854789583333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45984.854789583333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45984.854789583333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45984.854789583333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45984.854789583333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45984.854789583333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45984.854789583333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45984.854789583333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45984.854789583333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45984.854789583333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45984.854789583333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45984.854789583333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45984.854789583333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45984.854789583333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45984.854789583333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45984.854789583333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45984.854789583333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45984.854789583333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45984.854789583333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45984.854789583333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45984.854789583333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45984.854789583333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45984.854789583333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45984.854789583333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45984.854789583333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45984.854789583333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45984.854789583333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45984.854789583333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45984.854789583333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45984.854789583333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45984.854789583333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45984.854789583333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45984.854789583333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45984.854789583333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45984.854789583333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45984.854789583333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45984.854789583333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45984.854789583333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45984.854789583333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45984.854789583333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45984.854789583333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45984.854789583333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45984.854789583333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45984.854789583333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45984.854789583333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45984.854789583333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45984.854789583333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45984.854789583333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45984.854789583333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45984.854789583333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45984.854789583333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45984.854789583333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45984.854789583333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ref="G500:G563" ca="1" si="8">IFERROR(NOW()-F500,"-")</f>
        <v>45984.854789583333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45984.854789583333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45984.854789583333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45984.854789583333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45984.854789583333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45984.854789583333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45984.854789583333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45984.854789583333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45984.854789583333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45984.854789583333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45984.854789583333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45984.854789583333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45984.854789583333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45984.854789583333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45984.854789583333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45984.854789583333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45984.854789583333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45984.854789583333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45984.854789583333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45984.854789583333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45984.854789583333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45984.854789583333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45984.854789583333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45984.854789583333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45984.854789583333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45984.854789583333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45984.854789583333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45984.854789583333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45984.854789583333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45984.854789583333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45984.854789583333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45984.854789583333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45984.854789583333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45984.854789583333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45984.854789583333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45984.854789583333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45984.854789583333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45984.854789583333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45984.854789583333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45984.854789583333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45984.854789583333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45984.854789583333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45984.854789583333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45984.854789583333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45984.854789583333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45984.854789583333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45984.854789583333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45984.854789583333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45984.854789583333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45984.854789583333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45984.854789583333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45984.854789583333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45984.854789583333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45984.854789583333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45984.854789583333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45984.854789583333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45984.854789583333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45984.854789583333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45984.854789583333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45984.854789583333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45984.854789583333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45984.854789583333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45984.854789583333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45984.854789583333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ref="G564:G627" ca="1" si="9">IFERROR(NOW()-F564,"-")</f>
        <v>45984.854789583333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45984.854789583333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45984.854789583333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45984.854789583333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45984.854789583333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45984.854789583333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45984.854789583333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45984.854789583333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45984.854789583333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45984.854789583333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45984.854789583333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45984.854789583333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45984.854789583333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45984.854789583333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45984.854789583333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45984.854789583333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45984.854789583333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45984.854789583333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45984.854789583333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45984.854789583333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45984.854789583333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45984.854789583333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45984.854789583333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45984.854789583333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45984.854789583333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45984.854789583333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45984.854789583333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45984.854789583333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45984.854789583333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45984.854789583333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45984.854789583333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45984.854789583333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45984.854789583333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45984.854789583333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45984.854789583333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45984.854789583333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45984.854789583333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45984.854789583333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45984.854789583333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45984.854789583333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45984.854789583333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45984.854789583333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45984.854789583333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45984.854789583333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45984.854789583333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45984.854789583333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45984.854789583333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45984.854789583333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45984.854789583333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45984.854789583333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45984.854789583333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45984.854789583333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45984.854789583333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45984.854789583333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45984.854789583333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45984.854789583333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45984.854789583333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45984.854789583333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45984.854789583333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45984.854789583333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45984.854789583333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45984.854789583333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45984.854789583333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45984.854789583333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ref="G628:G691" ca="1" si="10">IFERROR(NOW()-F628,"-")</f>
        <v>45984.854789583333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45984.854789583333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45984.854789583333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45984.854789583333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45984.854789583333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45984.854789583333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45984.854789583333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45984.854789583333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45984.854789583333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45984.854789583333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45984.854789583333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45984.854789583333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45984.854789583333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45984.854789583333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45984.854789583333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45984.854789583333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45984.854789583333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45984.854789583333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45984.854789583333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45984.854789583333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45984.854789583333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45984.854789583333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45984.854789583333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45984.854789583333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45984.854789583333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45984.854789583333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45984.854789583333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45984.854789583333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45984.854789583333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45984.854789583333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45984.854789583333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45984.854789583333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45984.854789583333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45984.854789583333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45984.854789583333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45984.854789583333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45984.854789583333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45984.854789583333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45984.854789583333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45984.854789583333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45984.854789583333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45984.854789583333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45984.854789583333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45984.854789583333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45984.854789583333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45984.854789583333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45984.854789583333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45984.854789583333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45984.854789583333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45984.854789583333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45984.854789583333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45984.854789583333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45984.854789583333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45984.854789583333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45984.854789583333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45984.854789583333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45984.854789583333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45984.854789583333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45984.854789583333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45984.854789583333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45984.854789583333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45984.854789583333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45984.854789583333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45984.854789583333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ref="G692:G755" ca="1" si="11">IFERROR(NOW()-F692,"-")</f>
        <v>45984.854789583333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45984.854789583333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45984.854789583333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45984.854789583333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45984.854789583333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45984.854789583333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45984.854789583333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45984.854789583333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45984.854789583333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45984.854789583333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45984.854789583333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45984.854789583333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45984.854789583333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45984.854789583333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45984.854789583333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45984.854789583333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45984.854789583333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45984.854789583333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45984.854789583333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45984.854789583333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45984.854789583333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45984.854789583333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45984.854789583333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45984.854789583333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45984.854789583333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45984.854789583333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45984.854789583333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45984.854789583333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45984.854789583333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45984.854789583333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45984.854789583333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45984.854789583333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45984.854789583333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45984.854789583333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45984.854789583333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45984.854789583333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45984.854789583333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45984.854789583333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45984.854789583333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45984.854789583333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45984.854789583333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45984.854789583333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45984.854789583333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45984.854789583333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45984.854789583333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45984.854789583333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45984.854789583333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45984.854789583333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45984.854789583333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45984.854789583333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45984.854789583333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45984.854789583333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45984.854789583333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45984.854789583333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45984.854789583333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45984.854789583333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45984.854789583333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45984.854789583333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45984.854789583333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45984.854789583333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45984.854789583333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45984.854789583333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45984.854789583333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45984.854789583333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ref="G756:G819" ca="1" si="12">IFERROR(NOW()-F756,"-")</f>
        <v>45984.854789583333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45984.854789583333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45984.854789583333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45984.854789583333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45984.854789583333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45984.854789583333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45984.854789583333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45984.854789583333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45984.854789583333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45984.854789583333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45984.854789583333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45984.854789583333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45984.854789583333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45984.854789583333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45984.854789583333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45984.854789583333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45984.854789583333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45984.854789583333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45984.854789583333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45984.854789583333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45984.854789583333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45984.854789583333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45984.854789583333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45984.854789583333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45984.854789583333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45984.854789583333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45984.854789583333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45984.854789583333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45984.854789583333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45984.854789583333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45984.854789583333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45984.854789583333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45984.854789583333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45984.854789583333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45984.854789583333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45984.854789583333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45984.854789583333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45984.854789583333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45984.854789583333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45984.854789583333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45984.854789583333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45984.854789583333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45984.854789583333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45984.854789583333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45984.854789583333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45984.854789583333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45984.854789583333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45984.854789583333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45984.854789583333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45984.854789583333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45984.854789583333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45984.854789583333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45984.854789583333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45984.854789583333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45984.854789583333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45984.854789583333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45984.854789583333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45984.854789583333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45984.854789583333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45984.854789583333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45984.854789583333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45984.854789583333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45984.854789583333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45984.854789583333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ref="G820:G883" ca="1" si="13">IFERROR(NOW()-F820,"-")</f>
        <v>45984.854789583333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45984.854789583333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45984.854789583333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45984.854789583333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45984.854789583333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45984.854789583333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45984.854789583333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45984.854789583333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45984.854789583333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45984.854789583333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45984.854789583333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45984.854789583333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45984.854789583333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45984.854789583333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45984.854789583333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45984.854789583333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45984.854789583333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45984.854789583333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45984.854789583333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45984.854789583333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45984.854789583333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45984.854789583333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45984.854789583333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45984.854789583333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45984.854789583333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45984.854789583333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45984.854789583333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45984.854789583333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45984.854789583333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45984.854789583333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45984.854789583333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45984.854789583333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45984.854789583333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45984.854789583333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45984.854789583333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45984.854789583333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45984.854789583333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45984.854789583333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45984.854789583333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45984.854789583333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45984.854789583333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45984.854789583333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45984.854789583333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45984.854789583333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45984.854789583333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45984.854789583333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45984.854789583333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45984.854789583333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45984.854789583333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45984.854789583333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45984.854789583333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45984.854789583333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45984.854789583333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45984.854789583333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45984.854789583333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45984.854789583333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45984.854789583333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45984.854789583333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45984.854789583333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45984.854789583333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45984.854789583333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45984.854789583333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45984.854789583333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45984.854789583333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ref="G884:G947" ca="1" si="14">IFERROR(NOW()-F884,"-")</f>
        <v>45984.854789583333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45984.854789583333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45984.854789583333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45984.854789583333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45984.854789583333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45984.854789583333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45984.854789583333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45984.854789583333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45984.854789583333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45984.854789583333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45984.854789583333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45984.854789583333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45984.854789583333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45984.854789583333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45984.854789583333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45984.854789583333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45984.854789583333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45984.854789583333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45984.854789583333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45984.854789583333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45984.854789583333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45984.854789583333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45984.854789583333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45984.854789583333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45984.854789583333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45984.854789583333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45984.854789583333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45984.854789583333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45984.854789583333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45984.854789583333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45984.854789583333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45984.854789583333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45984.854789583333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45984.854789583333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45984.854789583333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45984.854789583333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45984.854789583333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45984.854789583333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45984.854789583333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45984.854789583333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45984.854789583333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45984.854789583333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45984.854789583333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45984.854789583333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45984.854789583333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45984.854789583333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45984.854789583333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45984.854789583333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45984.854789583333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45984.854789583333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45984.854789583333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45984.854789583333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45984.854789583333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45984.854789583333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45984.854789583333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45984.854789583333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45984.854789583333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45984.854789583333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45984.854789583333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45984.854789583333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45984.854789583333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45984.854789583333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45984.854789583333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45984.854789583333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ref="G948:G962" ca="1" si="15">IFERROR(NOW()-F948,"-")</f>
        <v>45984.854789583333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45984.854789583333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45984.854789583333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45984.854789583333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45984.854789583333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45984.854789583333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45984.854789583333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45984.854789583333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45984.854789583333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45984.854789583333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45984.854789583333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45984.854789583333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45984.854789583333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45984.854789583333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45984.854789583333</v>
      </c>
      <c r="H962" s="22"/>
      <c r="I962" s="19" t="str">
        <f>IFERROR(VLOOKUP(D962,DB!A:F,6,0),"")</f>
        <v/>
      </c>
      <c r="J962" s="18" t="str">
        <f>IFERROR(VLOOKUP(D962,DB!A:G,7,0),"")</f>
        <v/>
      </c>
      <c r="K962" s="45"/>
      <c r="L962" s="23" t="str">
        <f>IFERROR(VLOOKUP(D962,DB!A:I,9,0),"")</f>
        <v/>
      </c>
    </row>
  </sheetData>
  <dataValidations count="2">
    <dataValidation allowBlank="1" showInputMessage="1" showErrorMessage="1" sqref="E1" xr:uid="{5914219A-CB83-432D-936A-CC0CB6F3982A}"/>
    <dataValidation type="list" allowBlank="1" showInputMessage="1" showErrorMessage="1" sqref="E2:E96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5"/>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39110</v>
      </c>
      <c r="B2" s="91" t="str">
        <f>IFERROR(VLOOKUP(D2,DB!A:K,11,0),"")</f>
        <v>R4</v>
      </c>
      <c r="C2" s="93">
        <v>1</v>
      </c>
      <c r="D2" s="91" t="s">
        <v>35092</v>
      </c>
      <c r="E2" s="94" t="s">
        <v>39021</v>
      </c>
      <c r="F2" s="95">
        <v>45703.480717592596</v>
      </c>
      <c r="G2" s="96">
        <f ca="1">IFERROR(NOW()-F2,"")</f>
        <v>281.37407199073641</v>
      </c>
      <c r="H2" s="95">
        <v>45703.474768518521</v>
      </c>
      <c r="I2" s="95" t="str">
        <f>IFERROR(VLOOKUP(D2,DB!A:F,6,0),"")</f>
        <v>SCECO</v>
      </c>
      <c r="J2" s="95" t="str">
        <f>IFERROR(VLOOKUP(D2,DB!A:G,7,0),"")</f>
        <v>Dead</v>
      </c>
      <c r="K2" s="97" t="s">
        <v>39111</v>
      </c>
      <c r="L2" s="91" t="str">
        <f>IFERROR(VLOOKUP(D2,DB!A:I,9,0),"")</f>
        <v>Latis</v>
      </c>
    </row>
    <row r="3" spans="1:16" ht="42.75" customHeight="1">
      <c r="A3" s="113" t="s">
        <v>39112</v>
      </c>
      <c r="B3" s="113" t="str">
        <f>IFERROR(VLOOKUP(D3,DB!A:K,11,0),"")</f>
        <v>R4</v>
      </c>
      <c r="C3" s="93">
        <v>1</v>
      </c>
      <c r="D3" s="91" t="s">
        <v>38804</v>
      </c>
      <c r="E3" s="94" t="s">
        <v>39021</v>
      </c>
      <c r="F3" s="95">
        <v>45984.493113425924</v>
      </c>
      <c r="G3" s="96">
        <f ca="1">IFERROR(NOW()-F3,"")</f>
        <v>0.3616759259311948</v>
      </c>
      <c r="H3" s="95">
        <v>45983.94866898148</v>
      </c>
      <c r="I3" s="113" t="str">
        <f>IFERROR(VLOOKUP(D3,DB!A:F,6,0),"")</f>
        <v>Sceco</v>
      </c>
      <c r="J3" s="113" t="str">
        <f>IFERROR(VLOOKUP(D3,DB!A:G,7,0),"")</f>
        <v>In progress</v>
      </c>
      <c r="K3" s="97" t="s">
        <v>39113</v>
      </c>
      <c r="L3" s="91" t="str">
        <f>IFERROR(VLOOKUP(D3,DB!A:I,9,0),"")</f>
        <v>Latis</v>
      </c>
    </row>
    <row r="4" spans="1:16" ht="15" customHeight="1">
      <c r="A4" s="113" t="s">
        <v>39114</v>
      </c>
      <c r="B4" s="113" t="str">
        <f>IFERROR(VLOOKUP(D4,DB!A:K,11,0),"")</f>
        <v>R4</v>
      </c>
      <c r="C4" s="93">
        <v>1</v>
      </c>
      <c r="D4" s="91" t="s">
        <v>29335</v>
      </c>
      <c r="E4" s="94" t="s">
        <v>39021</v>
      </c>
      <c r="F4" s="95">
        <v>45984.81517361111</v>
      </c>
      <c r="G4" s="96">
        <f t="shared" ref="G4:G39" ca="1" si="0">IFERROR(NOW()-F4,"")</f>
        <v>3.9615740744920913E-2</v>
      </c>
      <c r="H4" s="95">
        <v>45984.804062499999</v>
      </c>
      <c r="I4" s="113" t="str">
        <f>IFERROR(VLOOKUP(D4,DB!A:F,6,0),"")</f>
        <v>SCECO</v>
      </c>
      <c r="J4" s="113" t="str">
        <f>IFERROR(VLOOKUP(D4,DB!A:G,7,0),"")</f>
        <v>Dead</v>
      </c>
      <c r="K4" s="97" t="s">
        <v>39115</v>
      </c>
      <c r="L4" s="91" t="str">
        <f>IFERROR(VLOOKUP(D4,DB!A:I,9,0),"")</f>
        <v>Latis</v>
      </c>
    </row>
    <row r="5" spans="1:16" ht="15" customHeight="1">
      <c r="A5" s="113"/>
      <c r="B5" s="113" t="str">
        <f>IFERROR(VLOOKUP(D5,DB!A:K,11,0),"")</f>
        <v/>
      </c>
      <c r="C5" s="93"/>
      <c r="D5" s="91"/>
      <c r="E5" s="94"/>
      <c r="F5" s="95"/>
      <c r="G5" s="96">
        <f t="shared" ca="1" si="0"/>
        <v>45984.854789351855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45984.854789351855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45984.854789583333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45984.854789583333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45984.854789583333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45984.854789583333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45984.854789583333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45984.854789583333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45984.854789583333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45984.854789583333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45984.854789583333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45984.854789583333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45984.854789583333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45984.854789583333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45984.854789583333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45984.854789583333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45984.854789583333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45984.854789583333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45984.854789583333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45984.854789583333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45984.854789583333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45984.854789583333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45984.854789583333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45984.854789583333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45984.854789583333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45984.854789583333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45984.854789583333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45984.854789583333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45984.854789583333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45984.854789583333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45984.854789583333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45984.854789583333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45984.854789583333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45984.854789583333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45984.854789583333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ref="G40:G103" ca="1" si="1">IFERROR(NOW()-F40,"")</f>
        <v>45984.854789583333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45984.854789583333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45984.854789583333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45984.854789583333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45984.854789583333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45984.854789583333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45984.854789583333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45984.854789583333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45984.854789583333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45984.854789583333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45984.854789583333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45984.854789583333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45984.854789583333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45984.854789583333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45984.854789583333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45984.854789583333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45984.854789583333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45984.854789583333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45984.854789583333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45984.854789583333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45984.854789583333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45984.854789583333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45984.854789583333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45984.854789583333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45984.854789583333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45984.854789583333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45984.854789583333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45984.854789583333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45984.854789583333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45984.854789583333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45984.854789583333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45984.854789583333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45984.854789583333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45984.854789583333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45984.854789583333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45984.854789583333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45984.854789583333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45984.854789583333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45984.854789583333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45984.854789583333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45984.854789583333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45984.854789583333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45984.854789583333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45984.854789583333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45984.854789583333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45984.854789583333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45984.854789583333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45984.854789583333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45984.854789583333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45984.854789583333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45984.854789583333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45984.854789583333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45984.854789583333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45984.854789583333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45984.854789583333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45984.854789583333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45984.854789583333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45984.854789583333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45984.854789583333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45984.854789583333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45984.854789583333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45984.854789583333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45984.854789583333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45984.854789583333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ref="G104:G167" ca="1" si="2">IFERROR(NOW()-F104,"")</f>
        <v>45984.854789583333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45984.854789583333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45984.854789583333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45984.854789583333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45984.854789583333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45984.854789583333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45984.854789583333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45984.854789583333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45984.854789583333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45984.854789583333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45984.854789583333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45984.854789583333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45984.854789583333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45984.854789583333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45984.854789583333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45984.854789583333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45984.854789583333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45984.854789583333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45984.854789583333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45984.854789583333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45984.854789583333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45984.854789583333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45984.854789583333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45984.854789583333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45984.854789583333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45984.854789583333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45984.854789583333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45984.854789583333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45984.854789583333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45984.854789583333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45984.854789583333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45984.854789583333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45984.854789583333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45984.854789583333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45984.854789583333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45984.854789583333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45984.854789583333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45984.854789583333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45984.854789583333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45984.854789583333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45984.854789583333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45984.854789583333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45984.854789583333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45984.854789583333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45984.854789583333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45984.854789583333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45984.854789583333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45984.854789583333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45984.854789583333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45984.854789583333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45984.854789583333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45984.854789583333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45984.854789583333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45984.854789583333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45984.854789583333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45984.854789583333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45984.854789583333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45984.854789583333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45984.854789583333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45984.854789583333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45984.854789583333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45984.854789583333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45984.854789583333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45984.854789583333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ref="G168:G231" ca="1" si="3">IFERROR(NOW()-F168,"")</f>
        <v>45984.854789583333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45984.854789583333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45984.854789583333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45984.854789583333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45984.854789583333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45984.854789583333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45984.854789583333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45984.854789583333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45984.854789583333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45984.854789583333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45984.854789583333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45984.854789583333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45984.854789583333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45984.854789583333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45984.854789583333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45984.854789583333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45984.854789583333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45984.854789583333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45984.854789583333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45984.854789583333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45984.854789583333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45984.854789583333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45984.854789583333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45984.854789583333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45984.854789583333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45984.854789583333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45984.854789583333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45984.854789583333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45984.854789583333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45984.854789583333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45984.854789583333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45984.854789583333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45984.854789583333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45984.854789583333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45984.854789583333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45984.854789583333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45984.854789583333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45984.854789583333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45984.854789583333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45984.854789583333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45984.854789583333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45984.854789583333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45984.854789583333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45984.854789583333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45984.854789583333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45984.854789583333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45984.854789583333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45984.854789583333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45984.854789583333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45984.854789583333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45984.854789583333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45984.854789583333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45984.854789583333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45984.854789583333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45984.854789583333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45984.854789583333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45984.854789583333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45984.854789583333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45984.854789583333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45984.854789583333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45984.854789583333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45984.854789583333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45984.854789583333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45984.854789583333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ref="G232:G295" ca="1" si="4">IFERROR(NOW()-F232,"")</f>
        <v>45984.854789583333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45984.854789583333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45984.854789583333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45984.854789583333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45984.854789583333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45984.854789583333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45984.854789583333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45984.854789583333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45984.854789583333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45984.854789583333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45984.854789583333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45984.854789583333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45984.854789583333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45984.854789583333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45984.854789583333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45984.854789583333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45984.854789583333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45984.854789583333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45984.854789583333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45984.854789583333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45984.854789583333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45984.854789583333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45984.854789583333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45984.854789583333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45984.854789583333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45984.854789583333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45984.854789583333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45984.854789583333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45984.854789583333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45984.854789583333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45984.854789583333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45984.854789583333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45984.854789583333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45984.854789583333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45984.854789583333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45984.854789583333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45984.854789583333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45984.854789583333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45984.854789583333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45984.854789583333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45984.854789583333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45984.854789583333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45984.854789583333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45984.854789583333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45984.854789583333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45984.854789583333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45984.854789583333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45984.854789583333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45984.854789583333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45984.854789583333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45984.854789583333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45984.854789583333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45984.854789583333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45984.854789583333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45984.854789583333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45984.854789583333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45984.854789583333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45984.854789583333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45984.854789583333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45984.854789583333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45984.854789583333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45984.854789583333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45984.854789583333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45984.854789583333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ref="G296:G359" ca="1" si="5">IFERROR(NOW()-F296,"")</f>
        <v>45984.854789583333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45984.854789583333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45984.854789583333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45984.854789583333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45984.854789583333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45984.854789583333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45984.854789583333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45984.854789583333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45984.854789583333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45984.854789583333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45984.854789583333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45984.854789583333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45984.854789583333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45984.854789583333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45984.854789583333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45984.854789583333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45984.854789583333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45984.854789583333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45984.854789583333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45984.854789583333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45984.854789583333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45984.854789583333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45984.854789583333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45984.854789583333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45984.854789583333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45984.854789583333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45984.854789583333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45984.854789583333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45984.854789583333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45984.854789583333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45984.854789583333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45984.854789583333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45984.854789583333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45984.854789583333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45984.854789583333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45984.854789583333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45984.854789583333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45984.854789583333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45984.854789583333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45984.854789583333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45984.854789583333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45984.854789583333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45984.854789583333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45984.854789583333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45984.854789583333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45984.854789583333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45984.854789583333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45984.854789583333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45984.854789583333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45984.854789583333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45984.854789583333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45984.854789583333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45984.854789583333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45984.854789583333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45984.854789583333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45984.854789583333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45984.854789583333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45984.854789583333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45984.854789583333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45984.854789583333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45984.854789583333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45984.854789583333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45984.854789583333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45984.854789583333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ref="G360:G405" ca="1" si="6">IFERROR(NOW()-F360,"")</f>
        <v>45984.854789583333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45984.854789583333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45984.854789583333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45984.854789583333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45984.854789583333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45984.854789583333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45984.854789583333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45984.854789583333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45984.854789583333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45984.854789583333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45984.854789583333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45984.854789583333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45984.854789583333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45984.854789583333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45984.854789583333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45984.854789583333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45984.854789583333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45984.854789583333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45984.854789583333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45984.854789583333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45984.854789583333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45984.854789583333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45984.854789583333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45984.854789583333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45984.854789583333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45984.854789583333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45984.854789583333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45984.854789583333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45984.854789583333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45984.854789583333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45984.854789583333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45984.854789583333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45984.854789583333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45984.854789583333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45984.854789583333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45984.854789583333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45984.854789583333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45984.854789583333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45984.854789583333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45984.854789583333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45984.854789583333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45984.854789583333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45984.854789583333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45984.854789583333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45984.854789583333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45984.854789583333</v>
      </c>
      <c r="H405" s="95"/>
      <c r="I405" s="113" t="str">
        <f>IFERROR(VLOOKUP(D405,DB!A:F,6,0),"")</f>
        <v/>
      </c>
      <c r="J405" s="113" t="str">
        <f>IFERROR(VLOOKUP(D405,DB!A:G,7,0),"")</f>
        <v/>
      </c>
      <c r="K405" s="97"/>
      <c r="L405" s="91" t="str">
        <f>IFERROR(VLOOKUP(D405,DB!A:I,9,0),"")</f>
        <v/>
      </c>
    </row>
  </sheetData>
  <dataValidations count="2">
    <dataValidation allowBlank="1" showInputMessage="1" showErrorMessage="1" sqref="E1" xr:uid="{A4F81451-56CC-4543-9497-104C4E44EE4B}"/>
    <dataValidation type="list" allowBlank="1" showInputMessage="1" showErrorMessage="1" sqref="E2:E40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4"/>
  <sheetViews>
    <sheetView workbookViewId="0">
      <selection activeCell="K8" sqref="K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39116</v>
      </c>
      <c r="B2" s="37" t="str">
        <f>IFERROR(VLOOKUP(D2,DB!A:K,11,0),"")</f>
        <v>R5</v>
      </c>
      <c r="C2" s="37">
        <v>3</v>
      </c>
      <c r="D2" s="106" t="s">
        <v>36011</v>
      </c>
      <c r="E2" s="37" t="s">
        <v>39021</v>
      </c>
      <c r="F2" s="38">
        <v>45891.832060185188</v>
      </c>
      <c r="G2" s="108">
        <f ca="1">IFERROR(NOW()-F2,"")</f>
        <v>93.022729398144293</v>
      </c>
      <c r="H2" s="38">
        <v>45891.790393518517</v>
      </c>
      <c r="I2" s="37" t="str">
        <f>IFERROR(VLOOKUP(D2,DB!A:F,6,0),"")</f>
        <v>Generator-SG</v>
      </c>
      <c r="J2" s="37" t="str">
        <f>IFERROR(VLOOKUP(D2,DB!A:G,7,0),"")</f>
        <v>Vandalized</v>
      </c>
      <c r="K2" s="37" t="s">
        <v>39117</v>
      </c>
      <c r="L2" s="37" t="str">
        <f>IFERROR(VLOOKUP(D2,DB!A:I,9,0),"")</f>
        <v>Latis</v>
      </c>
      <c r="M2" s="105"/>
    </row>
    <row r="3" spans="1:13" ht="30">
      <c r="A3" s="37" t="s">
        <v>39118</v>
      </c>
      <c r="B3" s="37" t="str">
        <f>IFERROR(VLOOKUP(D3,DB!A:K,11,0),"")</f>
        <v>R5</v>
      </c>
      <c r="C3" s="37">
        <v>1</v>
      </c>
      <c r="D3" s="37" t="s">
        <v>33268</v>
      </c>
      <c r="E3" s="37" t="s">
        <v>39024</v>
      </c>
      <c r="F3" s="38">
        <v>45926.188877314817</v>
      </c>
      <c r="G3" s="108">
        <f t="shared" ref="G3" ca="1" si="0">IFERROR(NOW()-F3,"")</f>
        <v>58.665912268515967</v>
      </c>
      <c r="H3" s="38">
        <v>45926.158159722225</v>
      </c>
      <c r="I3" s="37" t="str">
        <f>IFERROR(VLOOKUP(D3,DB!A:F,6,0),"")</f>
        <v>SCECO</v>
      </c>
      <c r="J3" s="37" t="str">
        <f>IFERROR(VLOOKUP(D3,DB!A:G,7,0),"")</f>
        <v>Good</v>
      </c>
      <c r="K3" s="37" t="s">
        <v>39119</v>
      </c>
      <c r="L3" s="37" t="str">
        <f>IFERROR(VLOOKUP(D3,DB!A:I,9,0),"")</f>
        <v>Latis</v>
      </c>
      <c r="M3" s="105"/>
    </row>
    <row r="4" spans="1:13" ht="48" customHeight="1">
      <c r="A4" s="109" t="s">
        <v>39120</v>
      </c>
      <c r="B4" s="109" t="str">
        <f>IFERROR(VLOOKUP(D4,DB!A:K,11,0),"")</f>
        <v>R5</v>
      </c>
      <c r="C4" s="109">
        <v>1</v>
      </c>
      <c r="D4" s="109" t="s">
        <v>34758</v>
      </c>
      <c r="E4" s="109" t="s">
        <v>39024</v>
      </c>
      <c r="F4" s="110">
        <v>45948.661111111112</v>
      </c>
      <c r="G4" s="111">
        <f t="shared" ref="G4" ca="1" si="1">IFERROR(NOW()-F4,"")</f>
        <v>36.193678472220199</v>
      </c>
      <c r="H4" s="110">
        <v>45948.661111111112</v>
      </c>
      <c r="I4" s="109" t="str">
        <f>IFERROR(VLOOKUP(D4,DB!A:F,6,0),"")</f>
        <v>SCECO</v>
      </c>
      <c r="J4" s="109" t="str">
        <f>IFERROR(VLOOKUP(D4,DB!A:G,7,0),"")</f>
        <v>Dead</v>
      </c>
      <c r="K4" s="109" t="s">
        <v>39121</v>
      </c>
      <c r="L4" s="109" t="str">
        <f>IFERROR(VLOOKUP(D4,DB!A:I,9,0),"")</f>
        <v>Latis</v>
      </c>
    </row>
    <row r="5" spans="1:13" ht="30.75">
      <c r="A5" s="109" t="s">
        <v>39122</v>
      </c>
      <c r="B5" s="109" t="str">
        <f>IFERROR(VLOOKUP(D5,DB!A:K,11,0),"")</f>
        <v>R5</v>
      </c>
      <c r="C5" s="109">
        <v>1</v>
      </c>
      <c r="D5" s="109" t="s">
        <v>36518</v>
      </c>
      <c r="E5" s="109" t="s">
        <v>39021</v>
      </c>
      <c r="F5" s="122">
        <v>45981.373298611114</v>
      </c>
      <c r="G5" s="111">
        <f ca="1">IFERROR(NOW()-F5,"")</f>
        <v>3.4814907407417195</v>
      </c>
      <c r="H5" s="122">
        <v>45981.360798611109</v>
      </c>
      <c r="I5" s="109" t="str">
        <f>IFERROR(VLOOKUP(D5,DB!A:F,6,0),"")</f>
        <v>SCECO</v>
      </c>
      <c r="J5" s="109" t="str">
        <f>IFERROR(VLOOKUP(D5,DB!A:G,7,0),"")</f>
        <v>Dead</v>
      </c>
      <c r="K5" s="109" t="s">
        <v>39123</v>
      </c>
      <c r="L5" s="109" t="str">
        <f>IFERROR(VLOOKUP(D5,DB!A:I,9,0),"")</f>
        <v>Latis</v>
      </c>
    </row>
    <row r="6" spans="1:13">
      <c r="A6" s="109"/>
      <c r="B6" s="109" t="str">
        <f>IFERROR(VLOOKUP(D6,DB!A:K,11,0),"")</f>
        <v/>
      </c>
      <c r="C6" s="109"/>
      <c r="D6" s="109"/>
      <c r="E6" s="109"/>
      <c r="F6" s="109"/>
      <c r="G6" s="111">
        <f ca="1">IFERROR(NOW()-F6,"")</f>
        <v>45984.854789351855</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45984.854789351855</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45984.854789351855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45984.854789351855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45984.854789351855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45984.854789351855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45984.854789351855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45984.854789351855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45984.854789351855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45984.854789351855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45984.854789351855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45984.854789351855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45984.854789351855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45984.854789351855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45984.854789351855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45984.854789351855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45984.854789351855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45984.854789351855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45984.854789351855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45984.854789351855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45984.854789351855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45984.854789351855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45984.854789351855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45984.854789351855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45984.854789351855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45984.854789351855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45984.854789351855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45984.854789351855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45984.854789351855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45984.854789351855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45984.854789351855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45984.854789351855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45984.854789351855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45984.854789351855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45984.854789351855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45984.854789351855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45984.854789351855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45984.854789351855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45984.854789351855</v>
      </c>
      <c r="H44" s="109"/>
      <c r="I44" s="109" t="str">
        <f>IFERROR(VLOOKUP(D44,DB!A:F,6,0),"")</f>
        <v/>
      </c>
      <c r="J44" s="109" t="str">
        <f>IFERROR(VLOOKUP(D44,DB!A:G,7,0),"")</f>
        <v/>
      </c>
      <c r="K44" s="109"/>
      <c r="L44" s="109" t="str">
        <f>IFERROR(VLOOKUP(D44,DB!A:I,9,0),"")</f>
        <v/>
      </c>
    </row>
    <row r="45" spans="1:12">
      <c r="A45" s="125"/>
      <c r="B45" s="125" t="str">
        <f>IFERROR(VLOOKUP(D45,DB!A:K,11,0),"")</f>
        <v/>
      </c>
      <c r="C45" s="125"/>
      <c r="D45" s="125"/>
      <c r="E45" s="125"/>
      <c r="F45" s="126"/>
      <c r="G45" s="111">
        <f ca="1">IFERROR(NOW()-F45,"")</f>
        <v>45984.854789351855</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45984.854789351855</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45984.854789351855</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45984.854789351855</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45984.854789351855</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45984.854789351855</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45984.854789351855</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45984.854789351855</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45984.854789351855</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45984.854789351855</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45984.854789351855</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45984.854789351855</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45984.854789351855</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45984.854789351855</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45984.854789351855</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45984.854789351855</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45984.854789351855</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45984.854789351855</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45984.854789351855</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45984.854789351855</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45984.854789351855</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45984.854789351855</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45984.854789351855</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45984.854789351855</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45984.854789351855</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45984.854789351855</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45984.854789351855</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45984.854789351855</v>
      </c>
      <c r="H72" s="126"/>
      <c r="I72" s="125" t="str">
        <f>IFERROR(VLOOKUP(D72,DB!A:F,6,0),"")</f>
        <v/>
      </c>
      <c r="J72" s="125" t="str">
        <f>IFERROR(VLOOKUP(D72,DB!A:G,7,0),"")</f>
        <v/>
      </c>
      <c r="K72" s="125"/>
      <c r="L72" s="125" t="str">
        <f>IFERROR(VLOOKUP(D72,DB!A:I,9,0),"")</f>
        <v/>
      </c>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sheetData>
  <dataValidations count="2">
    <dataValidation allowBlank="1" showInputMessage="1" showErrorMessage="1" sqref="E1" xr:uid="{920C6338-E771-4DAE-8C89-92A9093EA4DE}"/>
    <dataValidation type="list" allowBlank="1" showInputMessage="1" showErrorMessage="1" sqref="E2:E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c r="B2" s="145" t="str">
        <f>IFERROR(VLOOKUP(D2,DB!A:K,11,0),"")</f>
        <v/>
      </c>
      <c r="C2" s="146"/>
      <c r="D2" s="145"/>
      <c r="E2" s="109"/>
      <c r="F2" s="150"/>
      <c r="G2" s="75">
        <f ca="1">IFERROR(NOW()-F2,"-")</f>
        <v>45984.854789351855</v>
      </c>
      <c r="H2" s="150"/>
      <c r="I2" s="145" t="str">
        <f>IFERROR(VLOOKUP(D2,DB!A:F,6,0),"")</f>
        <v/>
      </c>
      <c r="J2" s="145" t="str">
        <f>IFERROR(VLOOKUP(D2,DB!A:G,7,0),"")</f>
        <v/>
      </c>
      <c r="K2" s="148"/>
      <c r="L2" s="149" t="str">
        <f>IFERROR(VLOOKUP(D2,DB!A:I,9,0),"")</f>
        <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45984.854789351855</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45984.854789351855</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45984.854789351855</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45984.854789351855</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45984.854789351855</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45984.854789351855</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45984.854789351855</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45984.854789351855</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45984.854789351855</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45984.854789351855</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45984.854789351855</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45984.854789351855</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45984.854789351855</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45984.854789351855</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45984.854789351855</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45984.854789351855</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45984.854789351855</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45984.854789351855</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45984.854789351855</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45984.854789351855</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45984.854789351855</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45984.854789351855</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45984.854789351855</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45984.854789351855</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45984.854789351855</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45984.854789351855</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45984.854789351855</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45984.854789351855</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45984.854789351855</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45984.854789351855</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45984.854789351855</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45984.854789351855</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45984.854789351855</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45984.854789351855</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45984.854789351855</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45984.854789351855</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45984.854789351855</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45984.854789351855</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45984.854789351855</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45984.854789351855</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45984.854789351855</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45984.854789351855</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45984.854789351855</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2025-11-23T17:31:07Z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