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039" documentId="120_S{2AC9BD13-BADA-5192-A53E-5A8FF88502F6}" xr6:coauthVersionLast="47" xr6:coauthVersionMax="47" xr10:uidLastSave="{252DC0AE-2908-4B8E-B255-52DF927971DA}"/>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9" l="1"/>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6" i="1"/>
  <c r="L5" i="2"/>
  <c r="J5" i="2"/>
  <c r="I5" i="2"/>
  <c r="G5" i="2"/>
  <c r="B5" i="2"/>
  <c r="B3" i="4"/>
  <c r="L7" i="5"/>
  <c r="J7" i="5"/>
  <c r="I7" i="5"/>
  <c r="B7" i="5"/>
  <c r="D4" i="3"/>
  <c r="D5" i="3"/>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D8" i="3"/>
  <c r="G6" i="5"/>
  <c r="B6" i="5"/>
  <c r="I6" i="5"/>
  <c r="J6" i="5"/>
  <c r="L6" i="5"/>
  <c r="B3" i="1"/>
  <c r="G3" i="1"/>
  <c r="I3" i="1"/>
  <c r="J3" i="1"/>
  <c r="L3" i="1"/>
  <c r="B4" i="1"/>
  <c r="G4" i="1"/>
  <c r="I4" i="1"/>
  <c r="J4" i="1"/>
  <c r="L4" i="1"/>
  <c r="B5" i="1"/>
  <c r="G5" i="1"/>
  <c r="I5" i="1"/>
  <c r="J5" i="1"/>
  <c r="L5" i="1"/>
  <c r="B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D3" i="3"/>
  <c r="D9" i="3"/>
  <c r="D10" i="3"/>
  <c r="D11" i="3"/>
  <c r="D12" i="3"/>
  <c r="D13"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alcChain>
</file>

<file path=xl/sharedStrings.xml><?xml version="1.0" encoding="utf-8"?>
<sst xmlns="http://schemas.openxmlformats.org/spreadsheetml/2006/main" count="181596" uniqueCount="39215">
  <si>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</si>
  <si>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</si>
  <si>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</si>
  <si>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</si>
  <si>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</si>
  <si>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</si>
  <si>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</si>
  <si>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</si>
  <si>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</si>
  <si>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</si>
  <si>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</si>
  <si>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</si>
  <si>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</si>
  <si>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</si>
  <si>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</si>
  <si>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</si>
  <si>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</si>
  <si>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</si>
  <si>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</si>
  <si>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</si>
  <si>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</si>
  <si>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</si>
  <si>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</si>
  <si>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</si>
  <si>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</si>
  <si>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</si>
  <si>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</si>
  <si>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</si>
  <si>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</si>
  <si>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</si>
  <si>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</si>
  <si>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</si>
  <si>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</si>
  <si>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</si>
  <si>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</si>
  <si>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</si>
  <si>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</si>
  <si>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</si>
  <si>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</si>
  <si>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</si>
  <si>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</si>
  <si>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</si>
  <si>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</si>
  <si>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</si>
  <si>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</si>
  <si>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</si>
  <si>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</si>
  <si>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</si>
  <si>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</si>
  <si>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</si>
  <si>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</si>
  <si>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</si>
  <si>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</si>
  <si>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</si>
  <si>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</si>
  <si>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</si>
  <si>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</si>
  <si>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</si>
  <si>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</si>
  <si>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</si>
  <si>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</si>
  <si>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</si>
  <si>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</si>
  <si>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</si>
  <si>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</si>
  <si>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</si>
  <si>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</si>
  <si>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</si>
  <si>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</si>
  <si>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</si>
  <si>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</si>
  <si>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</si>
  <si>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</si>
  <si>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</si>
  <si>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</si>
  <si>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</si>
  <si>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</si>
  <si>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</si>
  <si>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</si>
  <si>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</si>
  <si>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</si>
  <si>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</si>
  <si>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</si>
  <si>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</si>
  <si>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</si>
  <si>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</si>
  <si>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</si>
  <si>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</si>
  <si>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</si>
  <si>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</si>
  <si>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</si>
  <si>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</si>
  <si>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</si>
  <si>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</si>
  <si>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</si>
  <si>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</si>
  <si>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</si>
  <si>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</si>
  <si>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</si>
  <si>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</si>
  <si>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</si>
  <si>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</si>
  <si>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</si>
  <si>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</si>
  <si>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</si>
  <si>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</si>
  <si>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</si>
  <si>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</si>
  <si>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</si>
  <si>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</si>
  <si>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</si>
  <si>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</si>
  <si>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</si>
  <si>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</si>
  <si>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</si>
  <si>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</si>
  <si>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</si>
  <si>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</si>
  <si>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</si>
  <si>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</si>
  <si>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</si>
  <si>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</si>
  <si>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</si>
  <si>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</si>
  <si>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</si>
  <si>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</si>
  <si>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</si>
  <si>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</si>
  <si>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</si>
  <si>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</si>
  <si>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</si>
  <si>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</si>
  <si>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</si>
  <si>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</si>
  <si>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</si>
  <si>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</si>
  <si>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</si>
  <si>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</si>
  <si>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</si>
  <si>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</si>
  <si>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</si>
  <si>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</si>
  <si>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</si>
  <si>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</si>
  <si>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</si>
  <si>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</si>
  <si>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</si>
  <si>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</si>
  <si>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</si>
  <si>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</si>
  <si>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</si>
  <si>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</si>
  <si>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</si>
  <si>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</si>
  <si>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</si>
  <si>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</si>
  <si>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</si>
  <si>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</si>
  <si>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</si>
  <si>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</si>
  <si>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</si>
  <si>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</si>
  <si>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</si>
  <si>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</si>
  <si>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</si>
  <si>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</si>
  <si>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</si>
  <si>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</si>
  <si>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</si>
  <si>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</si>
  <si>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</si>
  <si>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</si>
  <si>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</si>
  <si>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</si>
  <si>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</si>
  <si>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</si>
  <si>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</si>
  <si>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</si>
  <si>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</si>
  <si>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</si>
  <si>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</si>
  <si>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</si>
  <si>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</si>
  <si>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</si>
  <si>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</si>
  <si>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</si>
  <si>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</si>
  <si>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</si>
  <si>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</si>
  <si>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</si>
  <si>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</si>
  <si>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</si>
  <si>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</si>
  <si>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</si>
  <si>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</si>
  <si>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</si>
  <si>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</si>
  <si>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</si>
  <si>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</si>
  <si>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</si>
  <si>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</si>
  <si>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</si>
  <si>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</si>
  <si>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</si>
  <si>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</si>
  <si>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</si>
  <si>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</si>
  <si>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</si>
  <si>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</si>
  <si>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</si>
  <si>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</si>
  <si>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</si>
  <si>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</si>
  <si>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</si>
  <si>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</si>
  <si>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</si>
  <si>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</si>
  <si>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</si>
  <si>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</si>
  <si>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</si>
  <si>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</si>
  <si>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</si>
  <si>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</si>
  <si>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</si>
  <si>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</si>
  <si>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</si>
  <si>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</si>
  <si>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</si>
  <si>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</si>
  <si>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</si>
  <si>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</si>
  <si>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</si>
  <si>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</si>
  <si>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</si>
  <si>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</si>
  <si>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</si>
  <si>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</si>
  <si>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</si>
  <si>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</si>
  <si>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</si>
  <si>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</si>
  <si>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</si>
  <si>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</si>
  <si>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</si>
  <si>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</si>
  <si>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</si>
  <si>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</si>
  <si>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</si>
  <si>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</si>
  <si>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</si>
  <si>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</si>
  <si>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</si>
  <si>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</si>
  <si>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</si>
  <si>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</si>
  <si>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</si>
  <si>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</si>
  <si>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</si>
  <si>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</si>
  <si>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</si>
  <si>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</si>
  <si>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</si>
  <si>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</si>
  <si>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</si>
  <si>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</si>
  <si>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</si>
  <si>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</si>
  <si>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</si>
  <si>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</si>
  <si>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</si>
  <si>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</si>
  <si>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</si>
  <si>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</si>
  <si>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</si>
  <si>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</si>
  <si>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</si>
  <si>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</si>
  <si>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</si>
  <si>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</si>
  <si>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</si>
  <si>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</si>
  <si>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</si>
  <si>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</si>
  <si>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</si>
  <si>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</si>
  <si>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</si>
  <si>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</si>
  <si>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</si>
  <si>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</si>
  <si>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</si>
  <si>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</si>
  <si>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</si>
  <si>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</si>
  <si>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</si>
  <si>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</si>
  <si>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</si>
  <si>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</si>
  <si>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</si>
  <si>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</si>
  <si>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</si>
  <si>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</si>
  <si>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</si>
  <si>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</si>
  <si>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</si>
  <si>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</si>
  <si>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</si>
  <si>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</si>
  <si>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</si>
  <si>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</si>
  <si>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</si>
  <si>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</si>
  <si>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</si>
  <si>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</si>
  <si>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</si>
  <si>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</si>
  <si>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</si>
  <si>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</si>
  <si>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</si>
  <si>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</si>
  <si>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</si>
  <si>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</si>
  <si>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</si>
  <si>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</si>
  <si>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</si>
  <si>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</si>
  <si>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</si>
  <si>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</si>
  <si>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</si>
  <si>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</si>
  <si>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</si>
  <si>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</si>
  <si>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</si>
  <si>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</si>
  <si>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</si>
  <si>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</si>
  <si>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</si>
  <si>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</si>
  <si>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</si>
  <si>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</si>
  <si>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</si>
  <si>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</si>
  <si>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</si>
  <si>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</si>
  <si>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</si>
  <si>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</si>
  <si>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</si>
  <si>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</si>
  <si>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</si>
  <si>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</si>
  <si>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</si>
  <si>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</si>
  <si>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</si>
  <si>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</si>
  <si>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</si>
  <si>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</si>
  <si>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</si>
  <si>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</si>
  <si>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</si>
  <si>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</si>
  <si>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</si>
  <si>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</si>
  <si>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</si>
  <si>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</si>
  <si>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</si>
  <si>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</si>
  <si>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</si>
  <si>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</si>
  <si>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</si>
  <si>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</si>
  <si>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</si>
  <si>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</si>
  <si>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</si>
  <si>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</si>
  <si>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</si>
  <si>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</si>
  <si>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</si>
  <si>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</si>
  <si>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</si>
  <si>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</si>
  <si>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</si>
  <si>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</si>
  <si>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</si>
  <si>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</si>
  <si>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</si>
  <si>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</si>
  <si>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</si>
  <si>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</si>
  <si>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</si>
  <si>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</si>
  <si>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</si>
  <si>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</si>
  <si>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</si>
  <si>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</si>
  <si>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</si>
  <si>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</si>
  <si>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</si>
  <si>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</si>
  <si>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</si>
  <si>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</si>
  <si>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</si>
  <si>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</si>
  <si>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</si>
  <si>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</si>
  <si>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</si>
  <si>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</si>
  <si>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</si>
  <si>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</si>
  <si>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</si>
  <si>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</si>
  <si>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</si>
  <si>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</si>
  <si>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</si>
  <si>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</si>
  <si>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</si>
  <si>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</si>
  <si>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</si>
  <si>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</si>
  <si>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</si>
  <si>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</si>
  <si>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</si>
  <si>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</si>
  <si>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</si>
  <si>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</si>
  <si>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</si>
  <si>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</si>
  <si>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</si>
  <si>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</si>
  <si>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</si>
  <si>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</si>
  <si>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</si>
  <si>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</si>
  <si>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</si>
  <si>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</si>
  <si>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</si>
  <si>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</si>
  <si>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</si>
  <si>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</si>
  <si>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</si>
  <si>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</si>
  <si>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</si>
  <si>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</si>
  <si>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</si>
  <si>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</si>
  <si>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</si>
  <si>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</si>
  <si>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</si>
  <si>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</si>
  <si>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</si>
  <si>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</si>
  <si>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</si>
  <si>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</si>
  <si>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</si>
  <si>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</si>
  <si>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</si>
  <si>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</si>
  <si>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</si>
  <si>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</si>
  <si>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</si>
  <si>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</si>
  <si>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</si>
  <si>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</si>
  <si>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</si>
  <si>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</si>
  <si>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</si>
  <si>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</si>
  <si>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</si>
  <si>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</si>
  <si>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</si>
  <si>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</si>
  <si>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</si>
  <si>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</si>
  <si>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</si>
  <si>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</si>
  <si>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</si>
  <si>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</si>
  <si>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</si>
  <si>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</si>
  <si>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</si>
  <si>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</si>
  <si>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</si>
  <si>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</si>
  <si>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</si>
  <si>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</si>
  <si>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</si>
  <si>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</si>
  <si>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</si>
  <si>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</si>
  <si>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</si>
  <si>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</si>
  <si>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</si>
  <si>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</si>
  <si>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</si>
  <si>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</si>
  <si>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</si>
  <si>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</si>
  <si>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</si>
  <si>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</si>
  <si>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</si>
  <si>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</si>
  <si>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</si>
  <si>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</si>
  <si>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</si>
  <si>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</si>
  <si>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</si>
  <si>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</si>
  <si>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</si>
  <si>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</si>
  <si>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</si>
  <si>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</si>
  <si>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</si>
  <si>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</si>
  <si>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</si>
  <si>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</si>
  <si>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</si>
  <si>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</si>
  <si>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</si>
  <si>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</si>
  <si>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</si>
  <si>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</si>
  <si>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</si>
  <si>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</si>
  <si>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</si>
  <si>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</si>
  <si>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</si>
  <si>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</si>
  <si>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</si>
  <si>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</si>
  <si>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</si>
  <si>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</si>
  <si>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</si>
  <si>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</si>
  <si>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</si>
  <si>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</si>
  <si>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</si>
  <si>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</si>
  <si>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</si>
  <si>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</si>
  <si>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</si>
  <si>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</si>
  <si>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</si>
  <si>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</si>
  <si>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</si>
  <si>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</si>
  <si>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</si>
  <si>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</si>
  <si>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</si>
  <si>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</si>
  <si>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</si>
  <si>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</si>
  <si>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</si>
  <si>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</si>
  <si>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</si>
  <si>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</si>
  <si>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</si>
  <si>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</si>
  <si>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</si>
  <si>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</si>
  <si>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</si>
  <si>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</si>
  <si>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</si>
  <si>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</si>
  <si>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</si>
  <si>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</si>
  <si>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</si>
  <si>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</si>
  <si>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</si>
  <si>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</si>
  <si>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</si>
  <si>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</si>
  <si>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</si>
  <si>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</si>
  <si>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</si>
  <si>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</si>
  <si>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</si>
  <si>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</si>
  <si>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</si>
  <si>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</si>
  <si>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</si>
  <si>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</si>
  <si>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</si>
  <si>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</si>
  <si>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</si>
  <si>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</si>
  <si>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</si>
  <si>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</si>
  <si>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</si>
  <si>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</si>
  <si>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</si>
  <si>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</si>
  <si>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</si>
  <si>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</si>
  <si>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</si>
  <si>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</si>
  <si>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</si>
  <si>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</si>
  <si>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</si>
  <si>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</si>
  <si>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</si>
  <si>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</si>
  <si>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</si>
  <si>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</si>
  <si>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</si>
  <si>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</si>
  <si>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</si>
  <si>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</si>
  <si>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</si>
  <si>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</si>
  <si>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</si>
  <si>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</si>
  <si>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</si>
  <si>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</si>
  <si>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</si>
  <si>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</si>
  <si>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</si>
  <si>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</si>
  <si>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</si>
  <si>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</si>
  <si>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</si>
  <si>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</si>
  <si>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</si>
  <si>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</si>
  <si>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</si>
  <si>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</si>
  <si>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</si>
  <si>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</si>
  <si>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</si>
  <si>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</si>
  <si>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</si>
  <si>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</si>
  <si>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</si>
  <si>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</si>
  <si>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</si>
  <si>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</si>
  <si>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</si>
  <si>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</si>
  <si>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</si>
  <si>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</si>
  <si>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</si>
  <si>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</si>
  <si>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</si>
  <si>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</si>
  <si>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</si>
  <si>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</si>
  <si>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</si>
  <si>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</si>
  <si>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</si>
  <si>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</si>
  <si>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</si>
  <si>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</si>
  <si>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</si>
  <si>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</si>
  <si>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</si>
  <si>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</si>
  <si>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</si>
  <si>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</si>
  <si>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</si>
  <si>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</si>
  <si>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</si>
  <si>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</si>
  <si>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</si>
  <si>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</si>
  <si>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</si>
  <si>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</si>
  <si>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</si>
  <si>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</si>
  <si>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</si>
  <si>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</si>
  <si>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</si>
  <si>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</si>
  <si>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</si>
  <si>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</si>
  <si>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</si>
  <si>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</si>
  <si>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</si>
  <si>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</si>
  <si>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</si>
  <si>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</si>
  <si>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</si>
  <si>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</si>
  <si>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</si>
  <si>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</si>
  <si>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</si>
  <si>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</si>
  <si>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</si>
  <si>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</si>
  <si>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</si>
  <si>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</si>
  <si>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</si>
  <si>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</si>
  <si>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</si>
  <si>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</si>
  <si>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</si>
  <si>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</si>
  <si>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</si>
  <si>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</si>
  <si>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</si>
  <si>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</si>
  <si>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</si>
  <si>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</si>
  <si>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</si>
  <si>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</si>
  <si>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</si>
  <si>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</si>
  <si>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</si>
  <si>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</si>
  <si>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</si>
  <si>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</si>
  <si>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</si>
  <si>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</si>
  <si>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</si>
  <si>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</si>
  <si>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</si>
  <si>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</si>
  <si>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</si>
  <si>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</si>
  <si>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</si>
  <si>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</si>
  <si>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</si>
  <si>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</si>
  <si>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</si>
  <si>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</si>
  <si>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</si>
  <si>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</si>
  <si>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</si>
  <si>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</si>
  <si>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</si>
  <si>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</si>
  <si>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</si>
  <si>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</si>
  <si>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</si>
  <si>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</si>
  <si>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</si>
  <si>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</si>
  <si>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</si>
  <si>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</si>
  <si>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</si>
  <si>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</si>
  <si>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</si>
  <si>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</si>
  <si>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</si>
  <si>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</si>
  <si>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</si>
  <si>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</si>
  <si>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</si>
  <si>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</si>
  <si>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</si>
  <si>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</si>
  <si>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</si>
  <si>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</si>
  <si>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</si>
  <si>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</si>
  <si>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</si>
  <si>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</si>
  <si>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</si>
  <si>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</si>
  <si>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</si>
  <si>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</si>
  <si>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</si>
  <si>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</si>
  <si>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</si>
  <si>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</si>
  <si>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</si>
  <si>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</si>
  <si>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</si>
  <si>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</si>
  <si>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</si>
  <si>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</si>
  <si>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</si>
  <si>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</si>
  <si>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</si>
  <si>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</si>
  <si>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</si>
  <si>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</si>
  <si>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</si>
  <si>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</si>
  <si>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</si>
  <si>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</si>
  <si>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</si>
  <si>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</si>
  <si>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</si>
  <si>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</si>
  <si>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</si>
  <si>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</si>
  <si>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</si>
  <si>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</si>
  <si>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</si>
  <si>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</si>
  <si>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</si>
  <si>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</si>
  <si>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</si>
  <si>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</si>
  <si>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</si>
  <si>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</si>
  <si>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</si>
  <si>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</si>
  <si>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</si>
  <si>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</si>
  <si>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</si>
  <si>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</si>
  <si>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</si>
  <si>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</si>
  <si>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</si>
  <si>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</si>
  <si>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</si>
  <si>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</si>
  <si>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</si>
  <si>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</si>
  <si>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</si>
  <si>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</si>
  <si>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</si>
  <si>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</si>
  <si>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</si>
  <si>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</si>
  <si>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</si>
  <si>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</si>
  <si>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</si>
  <si>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</si>
  <si>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</si>
  <si>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</si>
  <si>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</si>
  <si>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</si>
  <si>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</si>
  <si>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</si>
  <si>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</si>
  <si>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</si>
  <si>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</si>
  <si>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</si>
  <si>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</si>
  <si>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</si>
  <si>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</si>
  <si>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</si>
  <si>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</si>
  <si>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</si>
  <si>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</si>
  <si>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</si>
  <si>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</si>
  <si>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</si>
  <si>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</si>
  <si>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</si>
  <si>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</si>
  <si>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</si>
  <si>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</si>
  <si>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</si>
  <si>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</si>
  <si>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</si>
  <si>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</si>
  <si>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</si>
  <si>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</si>
  <si>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</si>
  <si>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</si>
  <si>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</si>
  <si>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</si>
  <si>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</si>
  <si>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</si>
  <si>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</si>
  <si>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</si>
  <si>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</si>
  <si>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</si>
  <si>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</si>
  <si>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</si>
  <si>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</si>
  <si>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</si>
  <si>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</si>
  <si>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</si>
  <si>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</si>
  <si>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</si>
  <si>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</si>
  <si>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</si>
  <si>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</si>
  <si>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</si>
  <si>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</si>
  <si>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</si>
  <si>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</si>
  <si>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</si>
  <si>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</si>
  <si>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</si>
  <si>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</si>
  <si>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</si>
  <si>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</si>
  <si>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</si>
  <si>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</si>
  <si>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</si>
  <si>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</si>
  <si>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</si>
  <si>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</si>
  <si>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</si>
  <si>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</si>
  <si>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</si>
  <si>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</si>
  <si>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</si>
  <si>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</si>
  <si>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</si>
  <si>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</si>
  <si>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</si>
  <si>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</si>
  <si>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</si>
  <si>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</si>
  <si>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</si>
  <si>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</si>
  <si>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</si>
  <si>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</si>
  <si>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</si>
  <si>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</si>
  <si>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</si>
  <si>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</si>
  <si>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</si>
  <si>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</si>
  <si>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</si>
  <si>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</si>
  <si>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</si>
  <si>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</si>
  <si>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</si>
  <si>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</si>
  <si>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</si>
  <si>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</si>
  <si>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</si>
  <si>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</si>
  <si>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</si>
  <si>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</si>
  <si>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</si>
  <si>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</si>
  <si>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</si>
  <si>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</si>
  <si>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</si>
  <si>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</si>
  <si>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</si>
  <si>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</si>
  <si>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</si>
  <si>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</si>
  <si>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</si>
  <si>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</si>
  <si>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</si>
  <si>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</si>
  <si>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</si>
  <si>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</si>
  <si>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</si>
  <si>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</si>
  <si>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</si>
  <si>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</si>
  <si>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</si>
  <si>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</si>
  <si>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</si>
  <si>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</si>
  <si>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</si>
  <si>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</si>
  <si>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</si>
  <si>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</si>
  <si>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</si>
  <si>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</si>
  <si>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</si>
  <si>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</si>
  <si>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</si>
  <si>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</si>
  <si>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</si>
  <si>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</si>
  <si>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</si>
  <si>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</si>
  <si>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</si>
  <si>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</si>
  <si>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</si>
  <si>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</si>
  <si>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</si>
  <si>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</si>
  <si>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</si>
  <si>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</si>
  <si>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</si>
  <si>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</si>
  <si>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</si>
  <si>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</si>
  <si>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</si>
  <si>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</si>
  <si>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</si>
  <si>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</si>
  <si>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</si>
  <si>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</si>
  <si>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</si>
  <si>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</si>
  <si>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</si>
  <si>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</si>
  <si>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</si>
  <si>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</si>
  <si>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</si>
  <si>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</si>
  <si>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</si>
  <si>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</si>
  <si>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</si>
  <si>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</si>
  <si>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</si>
  <si>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</si>
  <si>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</si>
  <si>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</si>
  <si>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</si>
  <si>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</si>
  <si>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</si>
  <si>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</si>
  <si>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</si>
  <si>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</si>
  <si>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</si>
  <si>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</si>
  <si>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</si>
  <si>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</si>
  <si>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</si>
  <si>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</si>
  <si>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</si>
  <si>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</si>
  <si>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</si>
  <si>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</si>
  <si>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</si>
  <si>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</si>
  <si>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</si>
  <si>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</si>
  <si>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</si>
  <si>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</si>
  <si>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</si>
  <si>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</si>
  <si>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</si>
  <si>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</si>
  <si>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</si>
  <si>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</si>
  <si>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</si>
  <si>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</si>
  <si>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</si>
  <si>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</si>
  <si>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</si>
  <si>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</si>
  <si>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</si>
  <si>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</si>
  <si>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</si>
  <si>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</si>
  <si>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</si>
  <si>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</si>
  <si>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</si>
  <si>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</si>
  <si>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</si>
  <si>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</si>
  <si>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</si>
  <si>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</si>
  <si>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</si>
  <si>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</si>
  <si>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</si>
  <si>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</si>
  <si>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</si>
  <si>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</si>
  <si>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</si>
  <si>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</si>
  <si>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</si>
  <si>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</si>
  <si>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</si>
  <si>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</si>
  <si>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</si>
  <si>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</si>
  <si>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</si>
  <si>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</si>
  <si>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</si>
  <si>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</si>
  <si>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</si>
  <si>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</si>
  <si>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</si>
  <si>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</si>
  <si>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</si>
  <si>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</si>
  <si>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</si>
  <si>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</si>
  <si>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</si>
  <si>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</si>
  <si>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</si>
  <si>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</si>
  <si>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</si>
  <si>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</si>
  <si>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</si>
  <si>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</si>
  <si>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</si>
  <si>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</si>
  <si>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</si>
  <si>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</si>
  <si>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</si>
  <si>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</si>
  <si>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</si>
  <si>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</si>
  <si>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</si>
  <si>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</si>
  <si>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</si>
  <si>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</si>
  <si>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</si>
  <si>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</si>
  <si>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</si>
  <si>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</si>
  <si>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</si>
  <si>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</si>
  <si>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</si>
  <si>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</si>
  <si>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</si>
  <si>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</si>
  <si>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</si>
  <si>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</si>
  <si>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</si>
  <si>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</si>
  <si>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</si>
  <si>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</si>
  <si>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</si>
  <si>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</si>
  <si>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</si>
  <si>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</si>
  <si>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</si>
  <si>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</si>
  <si>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</si>
  <si>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</si>
  <si>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</si>
  <si>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</si>
  <si>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</si>
  <si>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</si>
  <si>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</si>
  <si>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</si>
  <si>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</si>
  <si>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</si>
  <si>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</si>
  <si>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</si>
  <si>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</si>
  <si>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</si>
  <si>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</si>
  <si>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</si>
  <si>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</si>
  <si>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</si>
  <si>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</si>
  <si>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</si>
  <si>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</si>
  <si>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</si>
  <si>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</si>
  <si>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</si>
  <si>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</si>
  <si>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</si>
  <si>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</si>
  <si>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</si>
  <si>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</si>
  <si>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</si>
  <si>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</si>
  <si>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</si>
  <si>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</si>
  <si>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</si>
  <si>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</si>
  <si>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</si>
  <si>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</si>
  <si>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</si>
  <si>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</si>
  <si>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</si>
  <si>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</si>
  <si>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</si>
  <si>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</si>
  <si>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</si>
  <si>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</si>
  <si>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</si>
  <si>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</si>
  <si>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</si>
  <si>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</si>
  <si>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</si>
  <si>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</si>
  <si>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</si>
  <si>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</si>
  <si>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</si>
  <si>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</si>
  <si>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</si>
  <si>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</si>
  <si>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</si>
  <si>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</si>
  <si>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</si>
  <si>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</si>
  <si>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</si>
  <si>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</si>
  <si>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</si>
  <si>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</si>
  <si>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</si>
  <si>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</si>
  <si>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</si>
  <si>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</si>
  <si>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</si>
  <si>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</si>
  <si>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</si>
  <si>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</si>
  <si>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</si>
  <si>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</si>
  <si>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</si>
  <si>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</si>
  <si>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</si>
  <si>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</si>
  <si>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</si>
  <si>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</si>
  <si>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</si>
  <si>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</si>
  <si>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</si>
  <si>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</si>
  <si>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</si>
  <si>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</si>
  <si>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</si>
  <si>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</si>
  <si>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</si>
  <si>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</si>
  <si>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</si>
  <si>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</si>
  <si>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</si>
  <si>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</si>
  <si>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</si>
  <si>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</si>
  <si>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</si>
  <si>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</si>
  <si>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</si>
  <si>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</si>
  <si>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</si>
  <si>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</si>
  <si>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</si>
  <si>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</si>
  <si>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</si>
  <si>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</si>
  <si>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</si>
  <si>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</si>
  <si>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</si>
  <si>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</si>
  <si>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</si>
  <si>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</si>
  <si>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</si>
  <si>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</si>
  <si>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</si>
  <si>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</si>
  <si>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</si>
  <si>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</si>
  <si>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</si>
  <si>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</si>
  <si>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</si>
  <si>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</si>
  <si>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</si>
  <si>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</si>
  <si>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</si>
  <si>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</si>
  <si>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</si>
  <si>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</si>
  <si>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</si>
  <si>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</si>
  <si>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</si>
  <si>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</si>
  <si>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</si>
  <si>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</si>
  <si>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</si>
  <si>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</si>
  <si>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</si>
  <si>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</si>
  <si>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</si>
  <si>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</si>
  <si>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</si>
  <si>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</si>
  <si>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</si>
  <si>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</si>
  <si>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</si>
  <si>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</si>
  <si>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</si>
  <si>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</si>
  <si>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</si>
  <si>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</si>
  <si>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</si>
  <si>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</si>
  <si>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</si>
  <si>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</si>
  <si>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</si>
  <si>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</si>
  <si>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</si>
  <si>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</si>
  <si>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</si>
  <si>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</si>
  <si>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</si>
  <si>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</si>
  <si>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</si>
  <si>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</si>
  <si>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</si>
  <si>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</si>
  <si>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</si>
  <si>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</si>
  <si>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</si>
  <si>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</si>
  <si>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</si>
  <si>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</si>
  <si>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</si>
  <si>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</si>
  <si>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</si>
  <si>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</si>
  <si>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</si>
  <si>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</si>
  <si>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</si>
  <si>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</si>
  <si>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</si>
  <si>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</si>
  <si>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</si>
  <si>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</si>
  <si>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</si>
  <si>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</si>
  <si>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</si>
  <si>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</si>
  <si>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</si>
  <si>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</si>
  <si>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</si>
  <si>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</si>
  <si>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</si>
  <si>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</si>
  <si>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</si>
  <si>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</si>
  <si>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</si>
  <si>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</si>
  <si>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</si>
  <si>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</si>
  <si>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</si>
  <si>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</si>
  <si>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</si>
  <si>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</si>
  <si>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</si>
  <si>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</si>
  <si>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</si>
  <si>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</si>
  <si>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</si>
  <si>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</si>
  <si>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</si>
  <si>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</si>
  <si>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</si>
  <si>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</si>
  <si>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</si>
  <si>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</si>
  <si>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</si>
  <si>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</si>
  <si>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</si>
  <si>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</si>
  <si>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</si>
  <si>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</si>
  <si>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</si>
  <si>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</si>
  <si>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</si>
  <si>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</si>
  <si>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</si>
  <si>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</si>
  <si>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</si>
  <si>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</si>
  <si>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</si>
  <si>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</si>
  <si>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</si>
  <si>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</si>
  <si>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</si>
  <si>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</si>
  <si>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</si>
  <si>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</si>
  <si>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</si>
  <si>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</si>
  <si>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</si>
  <si>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</si>
  <si>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</si>
  <si>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</si>
  <si>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</si>
  <si>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</si>
  <si>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</si>
  <si>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</si>
  <si>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</si>
  <si>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</si>
  <si>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</si>
  <si>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</si>
  <si>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</si>
  <si>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</si>
  <si>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</si>
  <si>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</si>
  <si>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</si>
  <si>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</si>
  <si>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</si>
  <si>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</si>
  <si>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</si>
  <si>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</si>
  <si>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</si>
  <si>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</si>
  <si>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</si>
  <si>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</si>
  <si>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</si>
  <si>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</si>
  <si>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</si>
  <si>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</si>
  <si>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</si>
  <si>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</si>
  <si>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</si>
  <si>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</si>
  <si>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</si>
  <si>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</si>
  <si>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</si>
  <si>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</si>
  <si>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</si>
  <si>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</si>
  <si>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</si>
  <si>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</si>
  <si>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</si>
  <si>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</si>
  <si>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</si>
  <si>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</si>
  <si>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</si>
  <si>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</si>
  <si>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</si>
  <si>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</si>
  <si>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</si>
  <si>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</si>
  <si>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</si>
  <si>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</si>
  <si>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</si>
  <si>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</si>
  <si>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</si>
  <si>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</si>
  <si>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</si>
  <si>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</si>
  <si>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</si>
  <si>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</si>
  <si>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</si>
  <si>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</si>
  <si>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</si>
  <si>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</si>
  <si>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</si>
  <si>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</si>
  <si>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</si>
  <si>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</si>
  <si>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</si>
  <si>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</si>
  <si>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</si>
  <si>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</si>
  <si>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</si>
  <si>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</si>
  <si>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</si>
  <si>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</si>
  <si>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</si>
  <si>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</si>
  <si>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</si>
  <si>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</si>
  <si>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</si>
  <si>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</si>
  <si>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</si>
  <si>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</si>
  <si>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</si>
  <si>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</si>
  <si>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</si>
  <si>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</si>
  <si>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</si>
  <si>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</si>
  <si>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</si>
  <si>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</si>
  <si>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</si>
  <si>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</si>
  <si>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</si>
  <si>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</si>
  <si>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</si>
  <si>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</si>
  <si>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</si>
  <si>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</si>
  <si>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</si>
  <si>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</si>
  <si>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</si>
  <si>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</si>
  <si>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</si>
  <si>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</si>
  <si>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</si>
  <si>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</si>
  <si>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</si>
  <si>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</si>
  <si>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</si>
  <si>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</si>
  <si>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</si>
  <si>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</si>
  <si>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</si>
  <si>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</si>
  <si>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</si>
  <si>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</si>
  <si>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</si>
  <si>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</si>
  <si>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</si>
  <si>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</si>
  <si>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</si>
  <si>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</si>
  <si>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</si>
  <si>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</si>
  <si>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</si>
  <si>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</si>
  <si>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</si>
  <si>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</si>
  <si>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</si>
  <si>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</si>
  <si>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</si>
  <si>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</si>
  <si>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</si>
  <si>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</si>
  <si>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</si>
  <si>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</si>
  <si>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</si>
  <si>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</si>
  <si>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</si>
  <si>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</si>
  <si>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</si>
  <si>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</si>
  <si>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</si>
  <si>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</si>
  <si>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</si>
  <si>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</si>
  <si>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</si>
  <si>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</si>
  <si>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</si>
  <si>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</si>
  <si>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</si>
  <si>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</si>
  <si>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</si>
  <si>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</si>
  <si>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</si>
  <si>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</si>
  <si>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</si>
  <si>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</si>
  <si>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</si>
  <si>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</si>
  <si>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</si>
  <si>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</si>
  <si>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</si>
  <si>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</si>
  <si>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</si>
  <si>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</si>
  <si>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</si>
  <si>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</si>
  <si>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</si>
  <si>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</si>
  <si>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</si>
  <si>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</si>
  <si>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</si>
  <si>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</si>
  <si>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</si>
  <si>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</si>
  <si>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</si>
  <si>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</si>
  <si>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</si>
  <si>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</si>
  <si>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</si>
  <si>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</si>
  <si>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</si>
  <si>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</si>
  <si>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</si>
  <si>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</si>
  <si>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</si>
  <si>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</si>
  <si>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</si>
  <si>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</si>
  <si>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</si>
  <si>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</si>
  <si>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</si>
  <si>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</si>
  <si>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</si>
  <si>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</si>
  <si>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</si>
  <si>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</si>
  <si>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</si>
  <si>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</si>
  <si>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</si>
  <si>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</si>
  <si>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</si>
  <si>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</si>
  <si>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</si>
  <si>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</si>
  <si>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</si>
  <si>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</si>
  <si>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</si>
  <si>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</si>
  <si>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</si>
  <si>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</si>
  <si>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</si>
  <si>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</si>
  <si>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</si>
  <si>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</si>
  <si>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</si>
  <si>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</si>
  <si>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</si>
  <si>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</si>
  <si>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</si>
  <si>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</si>
  <si>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</si>
  <si>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</si>
  <si>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</si>
  <si>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</si>
  <si>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</si>
  <si>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</si>
  <si>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</si>
  <si>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</si>
  <si>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</si>
  <si>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</si>
  <si>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</si>
  <si>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</si>
  <si>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</si>
  <si>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</si>
  <si>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</si>
  <si>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</si>
  <si>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</si>
  <si>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</si>
  <si>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</si>
  <si>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</si>
  <si>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</si>
  <si>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</si>
  <si>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</si>
  <si>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</si>
  <si>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</si>
  <si>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</si>
  <si>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</si>
  <si>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</si>
  <si>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</si>
  <si>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</si>
  <si>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</si>
  <si>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</si>
  <si>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</si>
  <si>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</si>
  <si>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</si>
  <si>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</si>
  <si>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</si>
  <si>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</si>
  <si>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</si>
  <si>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</si>
  <si>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</si>
  <si>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</si>
  <si>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</si>
  <si>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</si>
  <si>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</si>
  <si>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</si>
  <si>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</si>
  <si>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</si>
  <si>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</si>
  <si>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</si>
  <si>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</si>
  <si>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</si>
  <si>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</si>
  <si>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</si>
  <si>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</si>
  <si>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</si>
  <si>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</si>
  <si>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</si>
  <si>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</si>
  <si>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</si>
  <si>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</si>
  <si>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</si>
  <si>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</si>
  <si>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</si>
  <si>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</si>
  <si>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</si>
  <si>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</si>
  <si>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</si>
  <si>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</si>
  <si>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</si>
  <si>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</si>
  <si>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</si>
  <si>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</si>
  <si>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</si>
  <si>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</si>
  <si>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</si>
  <si>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</si>
  <si>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</si>
  <si>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</si>
  <si>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</si>
  <si>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</si>
  <si>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</si>
  <si>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</si>
  <si>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</si>
  <si>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</si>
  <si>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</si>
  <si>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</si>
  <si>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</si>
  <si>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</si>
  <si>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</si>
  <si>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</si>
  <si>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</si>
  <si>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</si>
  <si>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</si>
  <si>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</si>
  <si>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</si>
  <si>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</si>
  <si>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</si>
  <si>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</si>
  <si>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</si>
  <si>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</si>
  <si>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</si>
  <si>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</si>
  <si>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</si>
  <si>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</si>
  <si>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</si>
  <si>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</si>
  <si>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</si>
  <si>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</si>
  <si>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</si>
  <si>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</si>
  <si>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</si>
  <si>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</si>
  <si>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</si>
  <si>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</si>
  <si>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</si>
  <si>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</si>
  <si>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</si>
  <si>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</si>
  <si>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</si>
  <si>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</si>
  <si>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</si>
  <si>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</si>
  <si>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</si>
  <si>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</si>
  <si>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</si>
  <si>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</si>
  <si>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</si>
  <si>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</si>
  <si>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</si>
  <si>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</si>
  <si>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</si>
  <si>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</si>
  <si>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</si>
  <si>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</si>
  <si>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</si>
  <si>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</si>
  <si>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</si>
  <si>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</si>
  <si>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</si>
  <si>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</si>
  <si>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</si>
  <si>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</si>
  <si>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</si>
  <si>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</si>
  <si>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</si>
  <si>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</si>
  <si>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</si>
  <si>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</si>
  <si>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</si>
  <si>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</si>
  <si>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</si>
  <si>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</si>
  <si>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</si>
  <si>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</si>
  <si>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</si>
  <si>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</si>
  <si>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</si>
  <si>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</si>
  <si>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</si>
  <si>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</si>
  <si>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</si>
  <si>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</si>
  <si>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</si>
  <si>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</si>
  <si>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</si>
  <si>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</si>
  <si>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</si>
  <si>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</si>
  <si>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</si>
  <si>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</si>
  <si>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</si>
  <si>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</si>
  <si>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</si>
  <si>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</si>
  <si>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</si>
  <si>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</si>
  <si>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</si>
  <si>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</si>
  <si>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</si>
  <si>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</si>
  <si>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</si>
  <si>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</si>
  <si>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</si>
  <si>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</si>
  <si>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</si>
  <si>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</si>
  <si>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</si>
  <si>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</si>
  <si>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</si>
  <si>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</si>
  <si>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</si>
  <si>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</si>
  <si>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</si>
  <si>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</si>
  <si>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</si>
  <si>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</si>
  <si>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</si>
  <si>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</si>
  <si>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</si>
  <si>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</si>
  <si>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</si>
  <si>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</si>
  <si>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</si>
  <si>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</si>
  <si>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</si>
  <si>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</si>
  <si>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</si>
  <si>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</si>
  <si>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</si>
  <si>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</si>
  <si>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</si>
  <si>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</si>
  <si>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</si>
  <si>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</si>
  <si>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</si>
  <si>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</si>
  <si>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</si>
  <si>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</si>
  <si>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</si>
  <si>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</si>
  <si>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</si>
  <si>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</si>
  <si>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</si>
  <si>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</si>
  <si>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</si>
  <si>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</si>
  <si>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</si>
  <si>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</si>
  <si>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</si>
  <si>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</si>
  <si>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</si>
  <si>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</si>
  <si>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</si>
  <si>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</si>
  <si>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</si>
  <si>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</si>
  <si>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</si>
  <si>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</si>
  <si>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</si>
  <si>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</si>
  <si>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</si>
  <si>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</si>
  <si>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</si>
  <si>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</si>
  <si>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</si>
  <si>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</si>
  <si>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</si>
  <si>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</si>
  <si>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</si>
  <si>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</si>
  <si>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</si>
  <si>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</si>
  <si>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</si>
  <si>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</si>
  <si>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</si>
  <si>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</si>
  <si>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</si>
  <si>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</si>
  <si>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</si>
  <si>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</si>
  <si>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</si>
  <si>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</si>
  <si>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</si>
  <si>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</si>
  <si>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</si>
  <si>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</si>
  <si>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</si>
  <si>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</si>
  <si>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</si>
  <si>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</si>
  <si>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</si>
  <si>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</si>
  <si>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</si>
  <si>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</si>
  <si>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</si>
  <si>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</si>
  <si>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</si>
  <si>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</si>
  <si>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</si>
  <si>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</si>
  <si>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</si>
  <si>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</si>
  <si>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</si>
  <si>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</si>
  <si>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</si>
  <si>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</si>
  <si>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</si>
  <si>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</si>
  <si>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</si>
  <si>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</si>
  <si>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</si>
  <si>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</si>
  <si>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</si>
  <si>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</si>
  <si>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</si>
  <si>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</si>
  <si>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</si>
  <si>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</si>
  <si>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</si>
  <si>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</si>
  <si>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</si>
  <si>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</si>
  <si>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</si>
  <si>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</si>
  <si>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</si>
  <si>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</si>
  <si>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</si>
  <si>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</si>
  <si>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</si>
  <si>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</si>
  <si>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</si>
  <si>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</si>
  <si>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</si>
  <si>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</si>
  <si>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</si>
  <si>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</si>
  <si>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</si>
  <si>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</si>
  <si>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</si>
  <si>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</si>
  <si>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</si>
  <si>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</si>
  <si>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</si>
  <si>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</si>
  <si>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</si>
  <si>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</si>
  <si>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</si>
  <si>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</si>
  <si>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</si>
  <si>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</si>
  <si>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</si>
  <si>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</si>
  <si>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</si>
  <si>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</si>
  <si>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</si>
  <si>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</si>
  <si>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</si>
  <si>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</si>
  <si>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</si>
  <si>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</si>
  <si>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</si>
  <si>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</si>
  <si>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</si>
  <si>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</si>
  <si>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</si>
  <si>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</si>
  <si>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</si>
  <si>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</si>
  <si>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</si>
  <si>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</si>
  <si>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</si>
  <si>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</si>
  <si>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</si>
  <si>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</si>
  <si>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</si>
  <si>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</si>
  <si>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</si>
  <si>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</si>
  <si>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</si>
  <si>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</si>
  <si>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</si>
  <si>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</si>
  <si>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</si>
  <si>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</si>
  <si>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</si>
  <si>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</si>
  <si>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</si>
  <si>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</si>
  <si>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</si>
  <si>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</si>
  <si>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</si>
  <si>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</si>
  <si>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</si>
  <si>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</si>
  <si>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</si>
  <si>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</si>
  <si>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</si>
  <si>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</si>
  <si>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</si>
  <si>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</si>
  <si>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</si>
  <si>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</si>
  <si>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</si>
  <si>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</si>
  <si>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</si>
  <si>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</si>
  <si>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</si>
  <si>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</si>
  <si>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</si>
  <si>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</si>
  <si>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</si>
  <si>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</si>
  <si>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</si>
  <si>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</si>
  <si>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</si>
  <si>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</si>
  <si>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</si>
  <si>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</si>
  <si>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</si>
  <si>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</si>
  <si>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</si>
  <si>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</si>
  <si>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</si>
  <si>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</si>
  <si>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</si>
  <si>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</si>
  <si>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</si>
  <si>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</si>
  <si>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</si>
  <si>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</si>
  <si>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</si>
  <si>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</si>
  <si>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</si>
  <si>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</si>
  <si>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</si>
  <si>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</si>
  <si>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</si>
  <si>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</si>
  <si>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</si>
  <si>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</si>
  <si>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</si>
  <si>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</si>
  <si>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</si>
  <si>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</si>
  <si>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</si>
  <si>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</si>
  <si>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</si>
  <si>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</si>
  <si>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</si>
  <si>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</si>
  <si>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</si>
  <si>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</si>
  <si>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</si>
  <si>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</si>
  <si>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</si>
  <si>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</si>
  <si>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</si>
  <si>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</si>
  <si>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</si>
  <si>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</si>
  <si>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</si>
  <si>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</si>
  <si>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</si>
  <si>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</si>
  <si>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</si>
  <si>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</si>
  <si>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</si>
  <si>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</si>
  <si>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</si>
  <si>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</si>
  <si>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</si>
  <si>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</si>
  <si>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</si>
  <si>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</si>
  <si>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</si>
  <si>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</si>
  <si>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</si>
  <si>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</si>
  <si>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</si>
  <si>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</si>
  <si>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</si>
  <si>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</si>
  <si>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</si>
  <si>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</si>
  <si>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</si>
  <si>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</si>
  <si>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</si>
  <si>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</si>
  <si>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</si>
  <si>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</si>
  <si>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</si>
  <si>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</si>
  <si>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</si>
  <si>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</si>
  <si>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</si>
  <si>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</si>
  <si>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</si>
  <si>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</si>
  <si>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</si>
  <si>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</si>
  <si>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</si>
  <si>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</si>
  <si>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</si>
  <si>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</si>
  <si>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</si>
  <si>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</si>
  <si>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</si>
  <si>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</si>
  <si>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</si>
  <si>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</si>
  <si>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</si>
  <si>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</si>
  <si>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</si>
  <si>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</si>
  <si>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</si>
  <si>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</si>
  <si>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</si>
  <si>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</si>
  <si>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</si>
  <si>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</si>
  <si>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</si>
  <si>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</si>
  <si>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</si>
  <si>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</si>
  <si>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</si>
  <si>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</si>
  <si>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</si>
  <si>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</si>
  <si>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</si>
  <si>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</si>
  <si>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</si>
  <si>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</si>
  <si>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</si>
  <si>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</si>
  <si>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</si>
  <si>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</si>
  <si>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</si>
  <si>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</si>
  <si>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</si>
  <si>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</si>
  <si>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</si>
  <si>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</si>
  <si>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</si>
  <si>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</si>
  <si>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</si>
  <si>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</si>
  <si>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</si>
  <si>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</si>
  <si>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</si>
  <si>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</si>
  <si>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</si>
  <si>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</si>
  <si>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</si>
  <si>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</si>
  <si>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</si>
  <si>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</si>
  <si>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</si>
  <si>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</si>
  <si>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</si>
  <si>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</si>
  <si>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</si>
  <si>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</si>
  <si>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</si>
  <si>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</si>
  <si>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</si>
  <si>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</si>
  <si>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</si>
  <si>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</si>
  <si>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</si>
  <si>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</si>
  <si>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</si>
  <si>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</si>
  <si>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</si>
  <si>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</si>
  <si>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</si>
  <si>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</si>
  <si>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</si>
  <si>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</si>
  <si>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</si>
  <si>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</si>
  <si>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</si>
  <si>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</si>
  <si>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</si>
  <si>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</si>
  <si>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</si>
  <si>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</si>
  <si>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</si>
  <si>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</si>
  <si>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</si>
  <si>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</si>
  <si>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</si>
  <si>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</si>
  <si>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</si>
  <si>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</si>
  <si>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</si>
  <si>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</si>
  <si>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</si>
  <si>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</si>
  <si>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</si>
  <si>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</si>
  <si>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</si>
  <si>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</si>
  <si>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</si>
  <si>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</si>
  <si>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</si>
  <si>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</si>
  <si>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</si>
  <si>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</si>
  <si>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</si>
  <si>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</si>
  <si>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</si>
  <si>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</si>
  <si>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</si>
  <si>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</si>
  <si>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</si>
  <si>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</si>
  <si>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</si>
  <si>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</si>
  <si>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</si>
  <si>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</si>
  <si>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</si>
  <si>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</si>
  <si>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</si>
  <si>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</si>
  <si>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</si>
  <si>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</si>
  <si>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</si>
  <si>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</si>
  <si>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</si>
  <si>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</si>
  <si>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</si>
  <si>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</si>
  <si>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</si>
  <si>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</si>
  <si>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</si>
  <si>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</si>
  <si>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</si>
  <si>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</si>
  <si>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</si>
  <si>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</si>
  <si>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</si>
  <si>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</si>
  <si>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</si>
  <si>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</si>
  <si>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</si>
  <si>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</si>
  <si>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</si>
  <si>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</si>
  <si>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</si>
  <si>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</si>
  <si>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</si>
  <si>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</si>
  <si>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</si>
  <si>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</si>
  <si>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</si>
  <si>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</si>
  <si>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</si>
  <si>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</si>
  <si>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</si>
  <si>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</si>
  <si>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</si>
  <si>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</si>
  <si>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</si>
  <si>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</si>
  <si>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</si>
  <si>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</si>
  <si>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</si>
  <si>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</si>
  <si>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</si>
  <si>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</si>
  <si>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</si>
  <si>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</si>
  <si>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</si>
  <si>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</si>
  <si>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</si>
  <si>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</si>
  <si>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</si>
  <si>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</si>
  <si>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</si>
  <si>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</si>
  <si>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</si>
  <si>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</si>
  <si>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</si>
  <si>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</si>
  <si>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</si>
  <si>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</si>
  <si>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</si>
  <si>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</si>
  <si>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</si>
  <si>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</si>
  <si>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</si>
  <si>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</si>
  <si>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</si>
  <si>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</si>
  <si>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</si>
  <si>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</si>
  <si>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</si>
  <si>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</si>
  <si>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</si>
  <si>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</si>
  <si>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</si>
  <si>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</si>
  <si>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</si>
  <si>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</si>
  <si>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</si>
  <si>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</si>
  <si>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</si>
  <si>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</si>
  <si>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</si>
  <si>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</si>
  <si>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</si>
  <si>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</si>
  <si>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</si>
  <si>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</si>
  <si>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</si>
  <si>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</si>
  <si>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</si>
  <si>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</si>
  <si>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</si>
  <si>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</si>
  <si>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</si>
  <si>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</si>
  <si>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</si>
  <si>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</si>
  <si>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</si>
  <si>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</si>
  <si>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</si>
  <si>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</si>
  <si>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</si>
  <si>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</si>
  <si>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</si>
  <si>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</si>
  <si>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</si>
  <si>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</si>
  <si>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</si>
  <si>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</si>
  <si>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</si>
  <si>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</si>
  <si>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</si>
  <si>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</si>
  <si>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</si>
  <si>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</si>
  <si>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</si>
  <si>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</si>
  <si>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</si>
  <si>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</si>
  <si>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</si>
  <si>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</si>
  <si>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</si>
  <si>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</si>
  <si>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</si>
  <si>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</si>
  <si>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</si>
  <si>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</si>
  <si>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</si>
  <si>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</si>
  <si>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</si>
  <si>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</si>
  <si>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</si>
  <si>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</si>
  <si>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</si>
  <si>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</si>
  <si>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</si>
  <si>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</si>
  <si>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</si>
  <si>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</si>
  <si>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</si>
  <si>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</si>
  <si>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</si>
  <si>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</si>
  <si>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</si>
  <si>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</si>
  <si>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</si>
  <si>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</si>
  <si>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</si>
  <si>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</si>
  <si>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</si>
  <si>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</si>
  <si>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</si>
  <si>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</si>
  <si>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</si>
  <si>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</si>
  <si>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</si>
  <si>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</si>
  <si>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</si>
  <si>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</si>
  <si>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</si>
  <si>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</si>
  <si>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</si>
  <si>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</si>
  <si>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</si>
  <si>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</si>
  <si>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</si>
  <si>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</si>
  <si>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</si>
  <si>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</si>
  <si>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</si>
  <si>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</si>
  <si>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</si>
  <si>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</si>
  <si>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</si>
  <si>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</si>
  <si>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</si>
  <si>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</si>
  <si>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</si>
  <si>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</si>
  <si>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</si>
  <si>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</si>
  <si>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</si>
  <si>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</si>
  <si>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</si>
  <si>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</si>
  <si>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</si>
  <si>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</si>
  <si>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</si>
  <si>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</si>
  <si>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</si>
  <si>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</si>
  <si>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</si>
  <si>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</si>
  <si>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</si>
  <si>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</si>
  <si>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</si>
  <si>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</si>
  <si>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</si>
  <si>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</si>
  <si>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</si>
  <si>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</si>
  <si>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</si>
  <si>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</si>
  <si>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</si>
  <si>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</si>
  <si>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</si>
  <si>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</si>
  <si>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</si>
  <si>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</si>
  <si>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</si>
  <si>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</si>
  <si>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</si>
  <si>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</si>
  <si>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</si>
  <si>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</si>
  <si>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</si>
  <si>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</si>
  <si>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</si>
  <si>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</si>
  <si>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</si>
  <si>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</si>
  <si>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</si>
  <si>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</si>
  <si>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</si>
  <si>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</si>
  <si>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</si>
  <si>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</si>
  <si>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</si>
  <si>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</si>
  <si>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</si>
  <si>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</si>
  <si>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</si>
  <si>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</si>
  <si>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</si>
  <si>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</si>
  <si>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</si>
  <si>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</si>
  <si>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</si>
  <si>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</si>
  <si>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</si>
  <si>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</si>
  <si>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</si>
  <si>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</si>
  <si>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</si>
  <si>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</si>
  <si>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</si>
  <si>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</si>
  <si>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</si>
  <si>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</si>
  <si>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</si>
  <si>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</si>
  <si>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</si>
  <si>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</si>
  <si>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</si>
  <si>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</si>
  <si>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</si>
  <si>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</si>
  <si>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</si>
  <si>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</si>
  <si>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</si>
  <si>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</si>
  <si>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</si>
  <si>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</si>
  <si>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</si>
  <si>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</si>
  <si>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</si>
  <si>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</si>
  <si>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</si>
  <si>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</si>
  <si>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</si>
  <si>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</si>
  <si>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</si>
  <si>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</si>
  <si>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</si>
  <si>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</si>
  <si>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</si>
  <si>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</si>
  <si>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</si>
  <si>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</si>
  <si>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</si>
  <si>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</si>
  <si>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</si>
  <si>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</si>
  <si>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</si>
  <si>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</si>
  <si>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</si>
  <si>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</si>
  <si>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</si>
  <si>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</si>
  <si>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</si>
  <si>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</si>
  <si>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</si>
  <si>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</si>
  <si>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</si>
  <si>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</si>
  <si>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</si>
  <si>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</si>
  <si>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</si>
  <si>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</si>
  <si>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</si>
  <si>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</si>
  <si>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</si>
  <si>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</si>
  <si>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</si>
  <si>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</si>
  <si>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</si>
  <si>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</si>
  <si>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</si>
  <si>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</si>
  <si>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</si>
  <si>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</si>
  <si>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</si>
  <si>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</si>
  <si>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</si>
  <si>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</si>
  <si>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</si>
  <si>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</si>
  <si>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</si>
  <si>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</si>
  <si>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</si>
  <si>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</si>
  <si>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</si>
  <si>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</si>
  <si>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</si>
  <si>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</si>
  <si>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</si>
  <si>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</si>
  <si>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</si>
  <si>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</si>
  <si>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</si>
  <si>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</si>
  <si>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</si>
  <si>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</si>
  <si>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</si>
  <si>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</si>
  <si>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</si>
  <si>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</si>
  <si>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</si>
  <si>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</si>
  <si>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</si>
  <si>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</si>
  <si>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</si>
  <si>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</si>
  <si>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</si>
  <si>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</si>
  <si>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</si>
  <si>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</si>
  <si>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</si>
  <si>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</si>
  <si>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</si>
  <si>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</si>
  <si>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</si>
  <si>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</si>
  <si>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</si>
  <si>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</si>
  <si>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</si>
  <si>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</si>
  <si>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</si>
  <si>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</si>
  <si>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</si>
  <si>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</si>
  <si>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</si>
  <si>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</si>
  <si>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</si>
  <si>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</si>
  <si>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</si>
  <si>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</si>
  <si>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</si>
  <si>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</si>
  <si>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</si>
  <si>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</si>
  <si>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</si>
  <si>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</si>
  <si>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</si>
  <si>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</si>
  <si>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</si>
  <si>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</si>
  <si>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</si>
  <si>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</si>
  <si>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</si>
  <si>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</si>
  <si>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</si>
  <si>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</si>
  <si>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</si>
  <si>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</si>
  <si>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</si>
  <si>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</si>
  <si>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</si>
  <si>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</si>
  <si>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</si>
  <si>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</si>
  <si>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</si>
  <si>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</si>
  <si>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</si>
  <si>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</si>
  <si>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</si>
  <si>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</si>
  <si>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</si>
  <si>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</si>
  <si>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</si>
  <si>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</si>
  <si>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</si>
  <si>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</si>
  <si>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</si>
  <si>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</si>
  <si>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</si>
  <si>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</si>
  <si>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</si>
  <si>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</si>
  <si>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</si>
  <si>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</si>
  <si>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</si>
  <si>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</si>
  <si>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</si>
  <si>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</si>
  <si>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</si>
  <si>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</si>
  <si>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</si>
  <si>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</si>
  <si>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</si>
  <si>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</si>
  <si>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</si>
  <si>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</si>
  <si>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</si>
  <si>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</si>
  <si>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</si>
  <si>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</si>
  <si>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</si>
  <si>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</si>
  <si>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</si>
  <si>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</si>
  <si>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</si>
  <si>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</si>
  <si>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</si>
  <si>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</si>
  <si>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</si>
  <si>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</si>
  <si>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</si>
  <si>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</si>
  <si>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</si>
  <si>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</si>
  <si>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</si>
  <si>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</si>
  <si>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</si>
  <si>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</si>
  <si>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</si>
  <si>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</si>
  <si>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</si>
  <si>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</si>
  <si>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</si>
  <si>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</si>
  <si>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</si>
  <si>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</si>
  <si>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</si>
  <si>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</si>
  <si>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</si>
  <si>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</si>
  <si>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</si>
  <si>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</si>
  <si>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</si>
  <si>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</si>
  <si>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</si>
  <si>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</si>
  <si>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</si>
  <si>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</si>
  <si>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</si>
  <si>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</si>
  <si>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</si>
  <si>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</si>
  <si>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</si>
  <si>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</si>
  <si>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</si>
  <si>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</si>
  <si>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</si>
  <si>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</si>
  <si>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</si>
  <si>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</si>
  <si>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</si>
  <si>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</si>
  <si>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</si>
  <si>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</si>
  <si>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</si>
  <si>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</si>
  <si>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</si>
  <si>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</si>
  <si>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</si>
  <si>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</si>
  <si>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</si>
  <si>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</si>
  <si>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</si>
  <si>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</si>
  <si>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</si>
  <si>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</si>
  <si>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</si>
  <si>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</si>
  <si>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</si>
  <si>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</si>
  <si>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</si>
  <si>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</si>
  <si>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</si>
  <si>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</si>
  <si>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</si>
  <si>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</si>
  <si>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</si>
  <si>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</si>
  <si>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</si>
  <si>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</si>
  <si>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</si>
  <si>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</si>
  <si>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</si>
  <si>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</si>
  <si>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</si>
  <si>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</si>
  <si>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</si>
  <si>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</si>
  <si>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</si>
  <si>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</si>
  <si>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</si>
  <si>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</si>
  <si>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</si>
  <si>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</si>
  <si>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</si>
  <si>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</si>
  <si>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</si>
  <si>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</si>
  <si>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</si>
  <si>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</si>
  <si>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</si>
  <si>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</si>
  <si>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</si>
  <si>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</si>
  <si>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</si>
  <si>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</si>
  <si>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</si>
  <si>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</si>
  <si>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</si>
  <si>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</si>
  <si>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</si>
  <si>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</si>
  <si>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</si>
  <si>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</si>
  <si>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</si>
  <si>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</si>
  <si>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</si>
  <si>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</si>
  <si>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</si>
  <si>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</si>
  <si>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</si>
  <si>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</si>
  <si>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</si>
  <si>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</si>
  <si>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</si>
  <si>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</si>
  <si>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</si>
  <si>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</si>
  <si>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</si>
  <si>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</si>
  <si>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</si>
  <si>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</si>
  <si>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</si>
  <si>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</si>
  <si>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</si>
  <si>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</si>
  <si>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</si>
  <si>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</si>
  <si>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</si>
  <si>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</si>
  <si>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</si>
  <si>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</si>
  <si>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</si>
  <si>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</si>
  <si>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</si>
  <si>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</si>
  <si>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</si>
  <si>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</si>
  <si>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</si>
  <si>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</si>
  <si>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</si>
  <si>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</si>
  <si>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</si>
  <si>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</si>
  <si>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</si>
  <si>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</si>
  <si>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</si>
  <si>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</si>
  <si>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</si>
  <si>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</si>
  <si>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</si>
  <si>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</si>
  <si>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</si>
  <si>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</si>
  <si>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</si>
  <si>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</si>
  <si>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</si>
  <si>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</si>
  <si>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</si>
  <si>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</si>
  <si>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</si>
  <si>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</si>
  <si>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</si>
  <si>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</si>
  <si>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</si>
  <si>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</si>
  <si>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</si>
  <si>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</si>
  <si>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</si>
  <si>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</si>
  <si>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</si>
  <si>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</si>
  <si>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</si>
  <si>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</si>
  <si>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</si>
  <si>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</si>
  <si>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</si>
  <si>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</si>
  <si>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</si>
  <si>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</si>
  <si>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</si>
  <si>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</si>
  <si>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</si>
  <si>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</si>
  <si>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</si>
  <si>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</si>
  <si>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</si>
  <si>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</si>
  <si>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</si>
  <si>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</si>
  <si>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</si>
  <si>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</si>
  <si>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</si>
  <si>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</si>
  <si>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</si>
  <si>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</si>
  <si>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</si>
  <si>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</si>
  <si>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</si>
  <si>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</si>
  <si>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</si>
  <si>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</si>
  <si>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</si>
  <si>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</si>
  <si>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</si>
  <si>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</si>
  <si>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</si>
  <si>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</si>
  <si>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</si>
  <si>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</si>
  <si>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</si>
  <si>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</si>
  <si>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</si>
  <si>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</si>
  <si>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</si>
  <si>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</si>
  <si>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</si>
  <si>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</si>
  <si>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</si>
  <si>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</si>
  <si>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</si>
  <si>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</si>
  <si>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</si>
  <si>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</si>
  <si>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</si>
  <si>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</si>
  <si>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</si>
  <si>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</si>
  <si>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</si>
  <si>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</si>
  <si>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</si>
  <si>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</si>
  <si>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</si>
  <si>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</si>
  <si>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</si>
  <si>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</si>
  <si>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</si>
  <si>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</si>
  <si>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</si>
  <si>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</si>
  <si>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</si>
  <si>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</si>
  <si>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</si>
  <si>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</si>
  <si>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</si>
  <si>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</si>
  <si>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</si>
  <si>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</si>
  <si>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</si>
  <si>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</si>
  <si>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</si>
  <si>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</si>
  <si>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</si>
  <si>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</si>
  <si>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</si>
  <si>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</si>
  <si>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</si>
  <si>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</si>
  <si>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</si>
  <si>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</si>
  <si>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</si>
  <si>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</si>
  <si>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</si>
  <si>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</si>
  <si>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</si>
  <si>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</si>
  <si>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</si>
  <si>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</si>
  <si>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</si>
  <si>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</si>
  <si>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</si>
  <si>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</si>
  <si>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</si>
  <si>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</si>
  <si>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</si>
  <si>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</si>
  <si>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</si>
  <si>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</si>
  <si>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</si>
  <si>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</si>
  <si>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</si>
  <si>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</si>
  <si>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</si>
  <si>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</si>
  <si>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</si>
  <si>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</si>
  <si>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</si>
  <si>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</si>
  <si>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</si>
  <si>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</si>
  <si>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</si>
  <si>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</si>
  <si>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</si>
  <si>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</si>
  <si>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</si>
  <si>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</si>
  <si>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</si>
  <si>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</si>
  <si>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</si>
  <si>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</si>
  <si>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</si>
  <si>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</si>
  <si>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</si>
  <si>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</si>
  <si>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</si>
  <si>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</si>
  <si>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</si>
  <si>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</si>
  <si>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</si>
  <si>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</si>
  <si>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</si>
  <si>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</si>
  <si>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</si>
  <si>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</si>
  <si>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</si>
  <si>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</si>
  <si>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</si>
  <si>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</si>
  <si>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</si>
  <si>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</si>
  <si>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</si>
  <si>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</si>
  <si>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</si>
  <si>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</si>
  <si>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</si>
  <si>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</si>
  <si>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</si>
  <si>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</si>
  <si>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</si>
  <si>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</si>
  <si>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</si>
  <si>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</si>
  <si>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</si>
  <si>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</si>
  <si>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</si>
  <si>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</si>
  <si>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</si>
  <si>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</si>
  <si>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</si>
  <si>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</si>
  <si>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</si>
  <si>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</si>
  <si>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</si>
  <si>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</si>
  <si>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</si>
  <si>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</si>
  <si>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</si>
  <si>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</si>
  <si>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</si>
  <si>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</si>
  <si>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</si>
  <si>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</si>
  <si>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</si>
  <si>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</si>
  <si>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</si>
  <si>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</si>
  <si>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</si>
  <si>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</si>
  <si>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</si>
  <si>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</si>
  <si>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</si>
  <si>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</si>
  <si>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</si>
  <si>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</si>
  <si>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</si>
  <si>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</si>
  <si>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</si>
  <si>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</si>
  <si>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</si>
  <si>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</si>
  <si>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</si>
  <si>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</si>
  <si>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</si>
  <si>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</si>
  <si>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</si>
  <si>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</si>
  <si>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</si>
  <si>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</si>
  <si>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</si>
  <si>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</si>
  <si>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</si>
  <si>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</si>
  <si>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</si>
  <si>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</si>
  <si>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</si>
  <si>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</si>
  <si>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</si>
  <si>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</si>
  <si>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</si>
  <si>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</si>
  <si>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</si>
  <si>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</si>
  <si>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</si>
  <si>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</si>
  <si>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</si>
  <si>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</si>
  <si>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</si>
  <si>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</si>
  <si>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</si>
  <si>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</si>
  <si>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</si>
  <si>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</si>
  <si>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</si>
  <si>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</si>
  <si>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</si>
  <si>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</si>
  <si>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</si>
  <si>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</si>
  <si>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</si>
  <si>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</si>
  <si>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</si>
  <si>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</si>
  <si>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</si>
  <si>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</si>
  <si>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</si>
  <si>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</si>
  <si>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</si>
  <si>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</si>
  <si>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</si>
  <si>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</si>
  <si>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</si>
  <si>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</si>
  <si>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</si>
  <si>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</si>
  <si>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</si>
  <si>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</si>
  <si>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</si>
  <si>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</si>
  <si>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</si>
  <si>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</si>
  <si>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</si>
  <si>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</si>
  <si>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</si>
  <si>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</si>
  <si>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</si>
  <si>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</si>
  <si>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</si>
  <si>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</si>
  <si>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</si>
  <si>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</si>
  <si>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</si>
  <si>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</si>
  <si>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</si>
  <si>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</si>
  <si>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</si>
  <si>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</si>
  <si>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</si>
  <si>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</si>
  <si>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</si>
  <si>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</si>
  <si>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</si>
  <si>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</si>
  <si>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</si>
  <si>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</si>
  <si>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</si>
  <si>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</si>
  <si>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</si>
  <si>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</si>
  <si>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</si>
  <si>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</si>
  <si>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</si>
  <si>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</si>
  <si>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</si>
  <si>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</si>
  <si>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</si>
  <si>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</si>
  <si>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</si>
  <si>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</si>
  <si>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</si>
  <si>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</si>
  <si>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</si>
  <si>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</si>
  <si>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</si>
  <si>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</si>
  <si>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</si>
  <si>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</si>
  <si>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</si>
  <si>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</si>
  <si>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</si>
  <si>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</si>
  <si>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</si>
  <si>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</si>
  <si>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</si>
  <si>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</si>
  <si>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</si>
  <si>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</si>
  <si>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</si>
  <si>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</si>
  <si>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</si>
  <si>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</si>
  <si>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</si>
  <si>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</si>
  <si>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</si>
  <si>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</si>
  <si>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</si>
  <si>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</si>
  <si>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</si>
  <si>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</si>
  <si>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</si>
  <si>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</si>
  <si>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</si>
  <si>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</si>
  <si>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</si>
  <si>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</si>
  <si>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</si>
  <si>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</si>
  <si>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</si>
  <si>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</si>
  <si>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</si>
  <si>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</si>
  <si>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</si>
  <si>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</si>
  <si>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</si>
  <si>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</si>
  <si>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</si>
  <si>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</si>
  <si>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</si>
  <si>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</si>
  <si>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</si>
  <si>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</si>
  <si>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</si>
  <si>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</si>
  <si>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</si>
  <si>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</si>
  <si>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</si>
  <si>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</si>
  <si>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</si>
  <si>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</si>
  <si>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</si>
  <si>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</si>
  <si>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</si>
  <si>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</si>
  <si>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</si>
  <si>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</si>
  <si>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</si>
  <si>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</si>
  <si>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</si>
  <si>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</si>
  <si>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</si>
  <si>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</si>
  <si>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</si>
  <si>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</si>
  <si>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</si>
  <si>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</si>
  <si>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</si>
  <si>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</si>
  <si>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</si>
  <si>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</si>
  <si>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</si>
  <si>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</si>
  <si>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</si>
  <si>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</si>
  <si>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</si>
  <si>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</si>
  <si>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</si>
  <si>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</si>
  <si>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</si>
  <si>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</si>
  <si>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</si>
  <si>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</si>
  <si>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</si>
  <si>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</si>
  <si>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</si>
  <si>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</si>
  <si>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</si>
  <si>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</si>
  <si>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</si>
  <si>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</si>
  <si>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</si>
  <si>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</si>
  <si>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</si>
  <si>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</si>
  <si>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</si>
  <si>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</si>
  <si>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</si>
  <si>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</si>
  <si>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</si>
  <si>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</si>
  <si>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</si>
  <si>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</si>
  <si>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</si>
  <si>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</si>
  <si>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</si>
  <si>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</si>
  <si>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</si>
  <si>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</si>
  <si>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</si>
  <si>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</si>
  <si>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</si>
  <si>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</si>
  <si>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</si>
  <si>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</si>
  <si>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</si>
  <si>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</si>
  <si>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</si>
  <si>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</si>
  <si>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</si>
  <si>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</si>
  <si>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</si>
  <si>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</si>
  <si>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</si>
  <si>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</si>
  <si>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</si>
  <si>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</si>
  <si>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</si>
  <si>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</si>
  <si>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</si>
  <si>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</si>
  <si>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</si>
  <si>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</si>
  <si>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</si>
  <si>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</si>
  <si>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</si>
  <si>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</si>
  <si>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</si>
  <si>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</si>
  <si>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</si>
  <si>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</si>
  <si>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</si>
  <si>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</si>
  <si>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</si>
  <si>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</si>
  <si>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</si>
  <si>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</si>
  <si>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</si>
  <si>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</si>
  <si>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</si>
  <si>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</si>
  <si>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</si>
  <si>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</si>
  <si>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</si>
  <si>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</si>
  <si>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</si>
  <si>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</si>
  <si>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</si>
  <si>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</si>
  <si>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</si>
  <si>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</si>
  <si>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</si>
  <si>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</si>
  <si>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</si>
  <si>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</si>
  <si>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</si>
  <si>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</si>
  <si>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</si>
  <si>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</si>
  <si>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</si>
  <si>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</si>
  <si>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</si>
  <si>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</si>
  <si>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</si>
  <si>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</si>
  <si>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</si>
  <si>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</si>
  <si>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</si>
  <si>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</si>
  <si>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</si>
  <si>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</si>
  <si>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</si>
  <si>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</si>
  <si>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</si>
  <si>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</si>
  <si>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</si>
  <si>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</si>
  <si>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</si>
  <si>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</si>
  <si>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</si>
  <si>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</si>
  <si>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</si>
  <si>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</si>
  <si>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</si>
  <si>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</si>
  <si>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</si>
  <si>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</si>
  <si>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</si>
  <si>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</si>
  <si>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</si>
  <si>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</si>
  <si>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</si>
  <si>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</si>
  <si>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</si>
  <si>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</si>
  <si>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</si>
  <si>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</si>
  <si>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</si>
  <si>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</si>
  <si>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</si>
  <si>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</si>
  <si>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</si>
  <si>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</si>
  <si>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</si>
  <si>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</si>
  <si>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</si>
  <si>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</si>
  <si>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</si>
  <si>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</si>
  <si>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</si>
  <si>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</si>
  <si>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</si>
  <si>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</si>
  <si>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</si>
  <si>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</si>
  <si>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</si>
  <si>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</si>
  <si>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</si>
  <si>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</si>
  <si>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</si>
  <si>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</si>
  <si>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</si>
  <si>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</si>
  <si>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</si>
  <si>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</si>
  <si>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</si>
  <si>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</si>
  <si>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</si>
  <si>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</si>
  <si>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</si>
  <si>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</si>
  <si>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</si>
  <si>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</si>
  <si>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</si>
  <si>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</si>
  <si>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</si>
  <si>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</si>
  <si>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</si>
  <si>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</si>
  <si>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</si>
  <si>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</si>
  <si>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</si>
  <si>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</si>
  <si>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</si>
  <si>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</si>
  <si>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</si>
  <si>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</si>
  <si>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</si>
  <si>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</si>
  <si>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</si>
  <si>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</si>
  <si>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</si>
  <si>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</si>
  <si>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</si>
  <si>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</si>
  <si>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</si>
  <si>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</si>
  <si>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</si>
  <si>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</si>
  <si>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</si>
  <si>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</si>
  <si>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</si>
  <si>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</si>
  <si>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</si>
  <si>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</si>
  <si>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</si>
  <si>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</si>
  <si>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</si>
  <si>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</si>
  <si>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</si>
  <si>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</si>
  <si>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</si>
  <si>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</si>
  <si>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</si>
  <si>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</si>
  <si>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</si>
  <si>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</si>
  <si>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</si>
  <si>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</si>
  <si>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</si>
  <si>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</si>
  <si>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</si>
  <si>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</si>
  <si>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</si>
  <si>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</si>
  <si>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</si>
  <si>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</si>
  <si>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</si>
  <si>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</si>
  <si>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</si>
  <si>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</si>
  <si>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</si>
  <si>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</si>
  <si>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</si>
  <si>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</si>
  <si>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</si>
  <si>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</si>
  <si>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</si>
  <si>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</si>
  <si>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</si>
  <si>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</si>
  <si>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</si>
  <si>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</si>
  <si>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</si>
  <si>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</si>
  <si>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</si>
  <si>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</si>
  <si>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</si>
  <si>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</si>
  <si>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</si>
  <si>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</si>
  <si>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</si>
  <si>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</si>
  <si>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</si>
  <si>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</si>
  <si>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</si>
  <si>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</si>
  <si>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</si>
  <si>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</si>
  <si>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</si>
  <si>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</si>
  <si>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</si>
  <si>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</si>
  <si>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</si>
  <si>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</si>
  <si>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</si>
  <si>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</si>
  <si>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</si>
  <si>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</si>
  <si>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</si>
  <si>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</si>
  <si>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</si>
  <si>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</si>
  <si>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</si>
  <si>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</si>
  <si>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</si>
  <si>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</si>
  <si>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</si>
  <si>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</si>
  <si>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</si>
  <si>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</si>
  <si>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</si>
  <si>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</si>
  <si>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</si>
  <si>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</si>
  <si>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</si>
  <si>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</si>
  <si>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</si>
  <si>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</si>
  <si>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</si>
  <si>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</si>
  <si>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</si>
  <si>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</si>
  <si>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</si>
  <si>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</si>
  <si>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</si>
  <si>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</si>
  <si>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</si>
  <si>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</si>
  <si>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</si>
  <si>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</si>
  <si>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</si>
  <si>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</si>
  <si>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</si>
  <si>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</si>
  <si>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</si>
  <si>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</si>
  <si>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</si>
  <si>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</si>
  <si>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</si>
  <si>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</si>
  <si>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</si>
  <si>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</si>
  <si>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</si>
  <si>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</si>
  <si>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</si>
  <si>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</si>
  <si>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</si>
  <si>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</si>
  <si>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</si>
  <si>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</si>
  <si>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</si>
  <si>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</si>
  <si>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</si>
  <si>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</si>
  <si>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</si>
  <si>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</si>
  <si>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</si>
  <si>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</si>
  <si>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</si>
  <si>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</si>
  <si>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</si>
  <si>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</si>
  <si>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</si>
  <si>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</si>
  <si>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</si>
  <si>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</si>
  <si>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</si>
  <si>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</si>
  <si>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</si>
  <si>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</si>
  <si>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</si>
  <si>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</si>
  <si>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</si>
  <si>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</si>
  <si>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</si>
  <si>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</si>
  <si>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</si>
  <si>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</si>
  <si>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</si>
  <si>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</si>
  <si>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</si>
  <si>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</si>
  <si>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</si>
  <si>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</si>
  <si>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</si>
  <si>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</si>
  <si>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</si>
  <si>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</si>
  <si>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</si>
  <si>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</si>
  <si>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</si>
  <si>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</si>
  <si>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</si>
  <si>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</si>
  <si>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</si>
  <si>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</si>
  <si>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</si>
  <si>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</si>
  <si>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</si>
  <si>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</si>
  <si>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</si>
  <si>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</si>
  <si>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</si>
  <si>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</si>
  <si>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</si>
  <si>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</si>
  <si>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</si>
  <si>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</si>
  <si>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</si>
  <si>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</si>
  <si>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</si>
  <si>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</si>
  <si>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</si>
  <si>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</si>
  <si>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</si>
  <si>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</si>
  <si>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</si>
  <si>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</si>
  <si>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</si>
  <si>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</si>
  <si>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</si>
  <si>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</si>
  <si>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</si>
  <si>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</si>
  <si>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</si>
  <si>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</si>
  <si>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</si>
  <si>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</si>
  <si>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</si>
  <si>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</si>
  <si>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</si>
  <si>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</si>
  <si>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</si>
  <si>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</si>
  <si>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</si>
  <si>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</si>
  <si>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</si>
  <si>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</si>
  <si>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</si>
  <si>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</si>
  <si>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</si>
  <si>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</si>
  <si>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</si>
  <si>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</si>
  <si>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</si>
  <si>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</si>
  <si>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</si>
  <si>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</si>
  <si>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</si>
  <si>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</si>
  <si>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</si>
  <si>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</si>
  <si>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</si>
  <si>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</si>
  <si>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</si>
  <si>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</si>
  <si>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</si>
  <si>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</si>
  <si>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</si>
  <si>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</si>
  <si>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</si>
  <si>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</si>
  <si>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</si>
  <si>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</si>
  <si>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</si>
  <si>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</si>
  <si>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</si>
  <si>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</si>
  <si>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</si>
  <si>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</si>
  <si>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</si>
  <si>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</si>
  <si>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</si>
  <si>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</si>
  <si>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</si>
  <si>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</si>
  <si>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</si>
  <si>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</si>
  <si>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</si>
  <si>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</si>
  <si>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</si>
  <si>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</si>
  <si>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</si>
  <si>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</si>
  <si>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</si>
  <si>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</si>
  <si>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</si>
  <si>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</si>
  <si>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</si>
  <si>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</si>
  <si>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</si>
  <si>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</si>
  <si>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</si>
  <si>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</si>
  <si>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</si>
  <si>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</si>
  <si>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</si>
  <si>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</si>
  <si>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</si>
  <si>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</si>
  <si>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</si>
  <si>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</si>
  <si>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</si>
  <si>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</si>
  <si>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</si>
  <si>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</si>
  <si>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</si>
  <si>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</si>
  <si>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</si>
  <si>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</si>
  <si>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</si>
  <si>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</si>
  <si>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</si>
  <si>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</si>
  <si>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</si>
  <si>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</si>
  <si>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</si>
  <si>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</si>
  <si>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</si>
  <si>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</si>
  <si>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</si>
  <si>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</si>
  <si>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</si>
  <si>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</si>
  <si>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</si>
  <si>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</si>
  <si>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</si>
  <si>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</si>
  <si>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</si>
  <si>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</si>
  <si>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</si>
  <si>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</si>
  <si>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</si>
  <si>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</si>
  <si>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</si>
  <si>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</si>
  <si>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</si>
  <si>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</si>
  <si>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</si>
  <si>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</si>
  <si>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</si>
  <si>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</si>
  <si>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</si>
  <si>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</si>
  <si>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</si>
  <si>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</si>
  <si>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</si>
  <si>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</si>
  <si>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</si>
  <si>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</si>
  <si>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</si>
  <si>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</si>
  <si>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</si>
  <si>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</si>
  <si>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</si>
  <si>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</si>
  <si>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</si>
  <si>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</si>
  <si>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</si>
  <si>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</si>
  <si>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</si>
  <si>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</si>
  <si>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</si>
  <si>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</si>
  <si>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</si>
  <si>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</si>
  <si>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</si>
  <si>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</si>
  <si>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</si>
  <si>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</si>
  <si>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</si>
  <si>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</si>
  <si>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</si>
  <si>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</si>
  <si>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</si>
  <si>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</si>
  <si>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</si>
  <si>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</si>
  <si>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</si>
  <si>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</si>
  <si>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</si>
  <si>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</si>
  <si>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</si>
  <si>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</si>
  <si>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</si>
  <si>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</si>
  <si>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</si>
  <si>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</si>
  <si>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</si>
  <si>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</si>
  <si>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</si>
  <si>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</si>
  <si>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</si>
  <si>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</si>
  <si>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</si>
  <si>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</si>
  <si>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</si>
  <si>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</si>
  <si>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</si>
  <si>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</si>
  <si>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</si>
  <si>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</si>
  <si>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</si>
  <si>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</si>
  <si>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</si>
  <si>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</si>
  <si>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</si>
  <si>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</si>
  <si>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</si>
  <si>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</si>
  <si>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</si>
  <si>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</si>
  <si>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</si>
  <si>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</si>
  <si>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</si>
  <si>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</si>
  <si>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</si>
  <si>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</si>
  <si>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</si>
  <si>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</si>
  <si>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</si>
  <si>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</si>
  <si>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</si>
  <si>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</si>
  <si>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</si>
  <si>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</si>
  <si>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</si>
  <si>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</si>
  <si>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</si>
  <si>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</si>
  <si>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</si>
  <si>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</si>
  <si>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</si>
  <si>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</si>
  <si>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</si>
  <si>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</si>
  <si>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</si>
  <si>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</si>
  <si>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</si>
  <si>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</si>
  <si>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</si>
  <si>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</si>
  <si>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</si>
  <si>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</si>
  <si>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</si>
  <si>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</si>
  <si>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</si>
  <si>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</si>
  <si>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</si>
  <si>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</si>
  <si>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</si>
  <si>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</si>
  <si>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</si>
  <si>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</si>
  <si>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</si>
  <si>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</si>
  <si>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</si>
  <si>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</si>
  <si>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</si>
  <si>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</si>
  <si>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</si>
  <si>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</si>
  <si>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</si>
  <si>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</si>
  <si>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</si>
  <si>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</si>
  <si>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</si>
  <si>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</si>
  <si>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</si>
  <si>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</si>
  <si>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</si>
  <si>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</si>
  <si>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</si>
  <si>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</si>
  <si>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</si>
  <si>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</si>
  <si>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</si>
  <si>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</si>
  <si>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</si>
  <si>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</si>
  <si>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</si>
  <si>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</si>
  <si>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</si>
  <si>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</si>
  <si>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</si>
  <si>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</si>
  <si>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</si>
  <si>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</si>
  <si>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</si>
  <si>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</si>
  <si>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</si>
  <si>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</si>
  <si>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</si>
  <si>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</si>
  <si>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</si>
  <si>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</si>
  <si>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</si>
  <si>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</si>
  <si>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</si>
  <si>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</si>
  <si>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</si>
  <si>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</si>
  <si>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</si>
  <si>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</si>
  <si>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</si>
  <si>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</si>
  <si>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</si>
  <si>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</si>
  <si>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</si>
  <si>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</si>
  <si>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</si>
  <si>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</si>
  <si>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</si>
  <si>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</si>
  <si>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</si>
  <si>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</si>
  <si>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</si>
  <si>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</si>
  <si>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</si>
  <si>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</si>
  <si>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</si>
  <si>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</si>
  <si>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</si>
  <si>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</si>
  <si>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</si>
  <si>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</si>
  <si>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</si>
  <si>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</si>
  <si>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</si>
  <si>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</si>
  <si>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</si>
  <si>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</si>
  <si>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</si>
  <si>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</si>
  <si>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</si>
  <si>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</si>
  <si>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</si>
  <si>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</si>
  <si>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</si>
  <si>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</si>
  <si>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</si>
  <si>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</si>
  <si>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</si>
  <si>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</si>
  <si>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</si>
  <si>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</si>
  <si>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</si>
  <si>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</si>
  <si>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</si>
  <si>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</si>
  <si>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</si>
  <si>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</si>
  <si>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</si>
  <si>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</si>
  <si>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</si>
  <si>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</si>
  <si>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</si>
  <si>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</si>
  <si>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</si>
  <si>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</si>
  <si>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</si>
  <si>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</si>
  <si>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</si>
  <si>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</si>
  <si>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</si>
  <si>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</si>
  <si>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</si>
  <si>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</si>
  <si>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</si>
  <si>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</si>
  <si>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</si>
  <si>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</si>
  <si>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</si>
  <si>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</si>
  <si>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</si>
  <si>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</si>
  <si>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</si>
  <si>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</si>
  <si>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</si>
  <si>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</si>
  <si>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</si>
  <si>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</si>
  <si>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</si>
  <si>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</si>
  <si>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</si>
  <si>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</si>
  <si>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</si>
  <si>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</si>
  <si>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</si>
  <si>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</si>
  <si>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</si>
  <si>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</si>
  <si>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</si>
  <si>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</si>
  <si>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</si>
  <si>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</si>
  <si>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</si>
  <si>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</si>
  <si>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</si>
  <si>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</si>
  <si>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</si>
  <si>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</si>
  <si>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</si>
  <si>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</si>
  <si>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</si>
  <si>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</si>
  <si>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</si>
  <si>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</si>
  <si>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</si>
  <si>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</si>
  <si>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</si>
  <si>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</si>
  <si>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</si>
  <si>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</si>
  <si>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</si>
  <si>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</si>
  <si>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</si>
  <si>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</si>
  <si>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</si>
  <si>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</si>
  <si>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</si>
  <si>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</si>
  <si>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</si>
  <si>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</si>
  <si>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</si>
  <si>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</si>
  <si>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</si>
  <si>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</si>
  <si>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</si>
  <si>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</si>
  <si>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</si>
  <si>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</si>
  <si>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</si>
  <si>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</si>
  <si>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</si>
  <si>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</si>
  <si>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</si>
  <si>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</si>
  <si>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</si>
  <si>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</si>
  <si>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</si>
  <si>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</si>
  <si>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</si>
  <si>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</si>
  <si>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</si>
  <si>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</si>
  <si>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</si>
  <si>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</si>
  <si>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</si>
  <si>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</si>
  <si>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</si>
  <si>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</si>
  <si>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</si>
  <si>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</si>
  <si>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</si>
  <si>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</si>
  <si>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</si>
  <si>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</si>
  <si>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</si>
  <si>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</si>
  <si>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</si>
  <si>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</si>
  <si>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</si>
  <si>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</si>
  <si>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</si>
  <si>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</si>
  <si>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</si>
  <si>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</si>
  <si>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</si>
  <si>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</si>
  <si>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</si>
  <si>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</si>
  <si>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</si>
  <si>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</si>
  <si>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</si>
  <si>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</si>
  <si>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</si>
  <si>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</si>
  <si>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</si>
  <si>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</si>
  <si>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</si>
  <si>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</si>
  <si>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</si>
  <si>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</si>
  <si>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</si>
  <si>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</si>
  <si>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</si>
  <si>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</si>
  <si>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</si>
  <si>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</si>
  <si>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</si>
  <si>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</si>
  <si>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</si>
  <si>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</si>
  <si>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</si>
  <si>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</si>
  <si>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</si>
  <si>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</si>
  <si>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</si>
  <si>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</si>
  <si>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</si>
  <si>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</si>
  <si>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</si>
  <si>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</si>
  <si>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</si>
  <si>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</si>
  <si>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</si>
  <si>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</si>
  <si>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</si>
  <si>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</si>
  <si>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</si>
  <si>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</si>
  <si>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</si>
  <si>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</si>
  <si>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</si>
  <si>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</si>
  <si>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</si>
  <si>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</si>
  <si>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</si>
  <si>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</si>
  <si>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</si>
  <si>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</si>
  <si>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</si>
  <si>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</si>
  <si>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</si>
  <si>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</si>
  <si>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</si>
  <si>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</si>
  <si>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</si>
  <si>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</si>
  <si>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</si>
  <si>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</si>
  <si>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</si>
  <si>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</si>
  <si>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</si>
  <si>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</si>
  <si>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</si>
  <si>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</si>
  <si>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</si>
  <si>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</si>
  <si>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</si>
  <si>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</si>
  <si>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</si>
  <si>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</si>
  <si>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</si>
  <si>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</si>
  <si>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</si>
  <si>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</si>
  <si>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</si>
  <si>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</si>
  <si>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</si>
  <si>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</si>
  <si>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</si>
  <si>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</si>
  <si>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</si>
  <si>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</si>
  <si>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</si>
  <si>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</si>
  <si>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</si>
  <si>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</si>
  <si>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</si>
  <si>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</si>
  <si>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</si>
  <si>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</si>
  <si>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</si>
  <si>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</si>
  <si>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</si>
  <si>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</si>
  <si>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</si>
  <si>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</si>
  <si>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</si>
  <si>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</si>
  <si>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</si>
  <si>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</si>
  <si>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</si>
  <si>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</si>
  <si>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</si>
  <si>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</si>
  <si>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</si>
  <si>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</si>
  <si>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</si>
  <si>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</si>
  <si>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</si>
  <si>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</si>
  <si>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</si>
  <si>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</si>
  <si>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</si>
  <si>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</si>
  <si>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</si>
  <si>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</si>
  <si>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</si>
  <si>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</si>
  <si>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</si>
  <si>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</si>
  <si>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</si>
  <si>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</si>
  <si>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</si>
  <si>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</si>
  <si>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</si>
  <si>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</si>
  <si>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</si>
  <si>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</si>
  <si>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</si>
  <si>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</si>
  <si>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</si>
  <si>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</si>
  <si>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</si>
  <si>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</si>
  <si>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</si>
  <si>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</si>
  <si>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</si>
  <si>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</si>
  <si>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</si>
  <si>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</si>
  <si>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</si>
  <si>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</si>
  <si>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</si>
  <si>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</si>
  <si>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</si>
  <si>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</si>
  <si>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</si>
  <si>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</si>
  <si>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</si>
  <si>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</si>
  <si>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</si>
  <si>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</si>
  <si>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</si>
  <si>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</si>
  <si>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</si>
  <si>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</si>
  <si>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</si>
  <si>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</si>
  <si>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</si>
  <si>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</si>
  <si>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</si>
  <si>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</si>
  <si>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</si>
  <si>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</si>
  <si>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</si>
  <si>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</si>
  <si>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</si>
  <si>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</si>
  <si>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</si>
  <si>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</si>
  <si>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</si>
  <si>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</si>
  <si>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</si>
  <si>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</si>
  <si>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</si>
  <si>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</si>
  <si>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</si>
  <si>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</si>
  <si>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</si>
  <si>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</si>
  <si>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</si>
  <si>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</si>
  <si>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</si>
  <si>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</si>
  <si>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</si>
  <si>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</si>
  <si>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</si>
  <si>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</si>
  <si>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</si>
  <si>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</si>
  <si>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</si>
  <si>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</si>
  <si>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</si>
  <si>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</si>
  <si>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</si>
  <si>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</si>
  <si>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</si>
  <si>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</si>
  <si>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</si>
  <si>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</si>
  <si>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</si>
  <si>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</si>
  <si>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</si>
  <si>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</si>
  <si>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</si>
  <si>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</si>
  <si>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</si>
  <si>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</si>
  <si>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</si>
  <si>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</si>
  <si>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</si>
  <si>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</si>
  <si>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</si>
  <si>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</si>
  <si>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</si>
  <si>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</si>
  <si>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</si>
  <si>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</si>
  <si>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</si>
  <si>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</si>
  <si>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</si>
  <si>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</si>
  <si>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</si>
  <si>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</si>
  <si>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</si>
  <si>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</si>
  <si>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</si>
  <si>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</si>
  <si>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</si>
  <si>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</si>
  <si>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</si>
  <si>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</si>
  <si>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</si>
  <si>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</si>
  <si>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</si>
  <si>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</si>
  <si>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</si>
  <si>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</si>
  <si>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</si>
  <si>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</si>
  <si>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</si>
  <si>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</si>
  <si>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</si>
  <si>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</si>
  <si>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</si>
  <si>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</si>
  <si>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</si>
  <si>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</si>
  <si>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</si>
  <si>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</si>
  <si>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</si>
  <si>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</si>
  <si>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</si>
  <si>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</si>
  <si>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</si>
  <si>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</si>
  <si>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</si>
  <si>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</si>
  <si>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</si>
  <si>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</si>
  <si>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</si>
  <si>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</si>
  <si>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</si>
  <si>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</si>
  <si>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</si>
  <si>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</si>
  <si>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</si>
  <si>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</si>
  <si>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</si>
  <si>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</si>
  <si>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</si>
  <si>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</si>
  <si>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</si>
  <si>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</si>
  <si>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</si>
  <si>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</si>
  <si>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</si>
  <si>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</si>
  <si>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</si>
  <si>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</si>
  <si>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</si>
  <si>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</si>
  <si>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</si>
  <si>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</si>
  <si>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</si>
  <si>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</si>
  <si>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</si>
  <si>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</si>
  <si>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</si>
  <si>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</si>
  <si>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</si>
  <si>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</si>
  <si>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</si>
  <si>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</si>
  <si>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</si>
  <si>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</si>
  <si>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</si>
  <si>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</si>
  <si>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</si>
  <si>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</si>
  <si>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</si>
  <si>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</si>
  <si>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</si>
  <si>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</si>
  <si>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</si>
  <si>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</si>
  <si>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</si>
  <si>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</si>
  <si>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</si>
  <si>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</si>
  <si>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</si>
  <si>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</si>
  <si>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</si>
  <si>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</si>
  <si>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</si>
  <si>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</si>
  <si>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</si>
  <si>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</si>
  <si>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</si>
  <si>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</si>
  <si>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</si>
  <si>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</si>
  <si>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</si>
  <si>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</si>
  <si>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</si>
  <si>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</si>
  <si>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</si>
  <si>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</si>
  <si>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</si>
  <si>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</si>
  <si>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</si>
  <si>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</si>
  <si>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</si>
  <si>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</si>
  <si>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</si>
  <si>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</si>
  <si>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</si>
  <si>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</si>
  <si>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</si>
  <si>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</si>
  <si>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</si>
  <si>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</si>
  <si>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</si>
  <si>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</si>
  <si>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</si>
  <si>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</si>
  <si>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</si>
  <si>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</si>
  <si>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</si>
  <si>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</si>
  <si>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</si>
  <si>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</si>
  <si>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</si>
  <si>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</si>
  <si>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</si>
  <si>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</si>
  <si>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</si>
  <si>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</si>
  <si>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</si>
  <si>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</si>
  <si>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</si>
  <si>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</si>
  <si>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</si>
  <si>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</si>
  <si>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</si>
  <si>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</si>
  <si>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</si>
  <si>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</si>
  <si>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</si>
  <si>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</si>
  <si>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</si>
  <si>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</si>
  <si>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</si>
  <si>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</si>
  <si>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</si>
  <si>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</si>
  <si>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</si>
  <si>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</si>
  <si>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</si>
  <si>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</si>
  <si>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</si>
  <si>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</si>
  <si>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</si>
  <si>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</si>
  <si>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</si>
  <si>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</si>
  <si>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</si>
  <si>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</si>
  <si>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</si>
  <si>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</si>
  <si>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</si>
  <si>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</si>
  <si>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</si>
  <si>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</si>
  <si>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</si>
  <si>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</si>
  <si>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</si>
  <si>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</si>
  <si>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</si>
  <si>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</si>
  <si>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</si>
  <si>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</si>
  <si>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</si>
  <si>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</si>
  <si>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</si>
  <si>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</si>
  <si>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</si>
  <si>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</si>
  <si>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</si>
  <si>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</si>
  <si>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</si>
  <si>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</si>
  <si>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</si>
  <si>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</si>
  <si>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</si>
  <si>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</si>
  <si>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</si>
  <si>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</si>
  <si>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</si>
  <si>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</si>
  <si>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</si>
  <si>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</si>
  <si>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</si>
  <si>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</si>
  <si>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</si>
  <si>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</si>
  <si>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</si>
  <si>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</si>
  <si>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</si>
  <si>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</si>
  <si>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</si>
  <si>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</si>
  <si>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</si>
  <si>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</si>
  <si>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</si>
  <si>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</si>
  <si>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</si>
  <si>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</si>
  <si>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</si>
  <si>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</si>
  <si>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</si>
  <si>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</si>
  <si>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</si>
  <si>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</si>
  <si>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</si>
  <si>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</si>
  <si>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</si>
  <si>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</si>
  <si>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</si>
  <si>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</si>
  <si>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</si>
  <si>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</si>
  <si>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</si>
  <si>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</si>
  <si>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</si>
  <si>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</si>
  <si>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</si>
  <si>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</si>
  <si>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</si>
  <si>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</si>
  <si>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</si>
  <si>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</si>
  <si>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</si>
  <si>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</si>
  <si>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</si>
  <si>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</si>
  <si>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</si>
  <si>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</si>
  <si>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</si>
  <si>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</si>
  <si>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</si>
  <si>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</si>
  <si>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</si>
  <si>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</si>
  <si>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</si>
  <si>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</si>
  <si>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</si>
  <si>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</si>
  <si>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</si>
  <si>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</si>
  <si>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</si>
  <si>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</si>
  <si>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</si>
  <si>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</si>
  <si>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</si>
  <si>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</si>
  <si>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</si>
  <si>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</si>
  <si>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</si>
  <si>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</si>
  <si>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</si>
  <si>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</si>
  <si>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</si>
  <si>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</si>
  <si>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</si>
  <si>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</si>
  <si>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</si>
  <si>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</si>
  <si>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</si>
  <si>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</si>
  <si>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</si>
  <si>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</si>
  <si>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</si>
  <si>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</si>
  <si>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</si>
  <si>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</si>
  <si>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</si>
  <si>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</si>
  <si>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</si>
  <si>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</si>
  <si>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</si>
  <si>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</si>
  <si>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</si>
  <si>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</si>
  <si>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</si>
  <si>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</si>
  <si>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</si>
  <si>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</si>
  <si>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</si>
  <si>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</si>
  <si>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</si>
  <si>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</si>
  <si>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</si>
  <si>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</si>
  <si>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</si>
  <si>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</si>
  <si>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</si>
  <si>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</si>
  <si>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</si>
  <si>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</si>
  <si>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</si>
  <si>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</si>
  <si>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</si>
  <si>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</si>
  <si>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</si>
  <si>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</si>
  <si>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</si>
  <si>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</si>
  <si>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</si>
  <si>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</si>
  <si>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</si>
  <si>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</si>
  <si>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</si>
  <si>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</si>
  <si>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</si>
  <si>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</si>
  <si>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</si>
  <si>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</si>
  <si>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</si>
  <si>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</si>
  <si>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</si>
  <si>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</si>
  <si>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</si>
  <si>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</si>
  <si>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</si>
  <si>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</si>
  <si>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</si>
  <si>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</si>
  <si>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</si>
  <si>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</si>
  <si>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</si>
  <si>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</si>
  <si>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</si>
  <si>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</si>
  <si>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</si>
  <si>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</si>
  <si>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</si>
  <si>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</si>
  <si>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</si>
  <si>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</si>
  <si>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</si>
  <si>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</si>
  <si>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</si>
  <si>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</si>
  <si>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</si>
  <si>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</si>
  <si>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</si>
  <si>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</si>
  <si>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</si>
  <si>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</si>
  <si>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</si>
  <si>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</si>
  <si>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</si>
  <si>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</si>
  <si>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</si>
  <si>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</si>
  <si>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</si>
  <si>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</si>
  <si>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</si>
  <si>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</si>
  <si>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</si>
  <si>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</si>
  <si>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</si>
  <si>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</si>
  <si>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</si>
  <si>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</si>
  <si>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</si>
  <si>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</si>
  <si>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</si>
  <si>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</si>
  <si>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</si>
  <si>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</si>
  <si>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</si>
  <si>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</si>
  <si>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</si>
  <si>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</si>
  <si>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</si>
  <si>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</si>
  <si>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</si>
  <si>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</si>
  <si>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</si>
  <si>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</si>
  <si>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</si>
  <si>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</si>
  <si>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</si>
  <si>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</si>
  <si>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</si>
  <si>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</si>
  <si>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</si>
  <si>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</si>
  <si>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</si>
  <si>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</si>
  <si>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</si>
  <si>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</si>
  <si>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</si>
  <si>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</si>
  <si>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</si>
  <si>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</si>
  <si>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</si>
  <si>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</si>
  <si>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</si>
  <si>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</si>
  <si>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</si>
  <si>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</si>
  <si>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</si>
  <si>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</si>
  <si>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</si>
  <si>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</si>
  <si>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</si>
  <si>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</si>
  <si>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</si>
  <si>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</si>
  <si>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</si>
  <si>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</si>
  <si>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</si>
  <si>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</si>
  <si>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</si>
  <si>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</si>
  <si>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</si>
  <si>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</si>
  <si>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</si>
  <si>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</si>
  <si>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</si>
  <si>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</si>
  <si>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</si>
  <si>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</si>
  <si>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</si>
  <si>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</si>
  <si>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</si>
  <si>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</si>
  <si>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</si>
  <si>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</si>
  <si>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</si>
  <si>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</si>
  <si>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</si>
  <si>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</si>
  <si>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</si>
  <si>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</si>
  <si>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</si>
  <si>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</si>
  <si>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</si>
  <si>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</si>
  <si>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</si>
  <si>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</si>
  <si>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</si>
  <si>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</si>
  <si>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</si>
  <si>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</si>
  <si>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</si>
  <si>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</si>
  <si>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</si>
  <si>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</si>
  <si>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</si>
  <si>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</si>
  <si>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</si>
  <si>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</si>
  <si>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</si>
  <si>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</si>
  <si>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</si>
  <si>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</si>
  <si>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</si>
  <si>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</si>
  <si>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</si>
  <si>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</si>
  <si>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</si>
  <si>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</si>
  <si>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</si>
  <si>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</si>
  <si>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</si>
  <si>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</si>
  <si>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</si>
  <si>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</si>
  <si>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</si>
  <si>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</si>
  <si>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</si>
  <si>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</si>
  <si>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</si>
  <si>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</si>
  <si>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</si>
  <si>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</si>
  <si>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</si>
  <si>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</si>
  <si>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</si>
  <si>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</si>
  <si>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</si>
  <si>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</si>
  <si>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</si>
  <si>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</si>
  <si>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</si>
  <si>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</si>
  <si>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</si>
  <si>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</si>
  <si>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</si>
  <si>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</si>
  <si>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</si>
  <si>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</si>
  <si>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</si>
  <si>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</si>
  <si>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</si>
  <si>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</si>
  <si>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</si>
  <si>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</si>
  <si>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</si>
  <si>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</si>
  <si>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</si>
  <si>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</si>
  <si>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</si>
  <si>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</si>
  <si>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</si>
  <si>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</si>
  <si>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</si>
  <si>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</si>
  <si>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</si>
  <si>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</si>
  <si>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</si>
  <si>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</si>
  <si>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</si>
  <si>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</si>
  <si>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</si>
  <si>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</si>
  <si>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</si>
  <si>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</si>
  <si>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</si>
  <si>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</si>
  <si>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</si>
  <si>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</si>
  <si>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</si>
  <si>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</si>
  <si>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</si>
  <si>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</si>
  <si>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</si>
  <si>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</si>
  <si>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</si>
  <si>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</si>
  <si>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</si>
  <si>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</si>
  <si>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</si>
  <si>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</si>
  <si>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</si>
  <si>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</si>
  <si>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</si>
  <si>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</si>
  <si>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</si>
  <si>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</si>
  <si>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</si>
  <si>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</si>
  <si>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</si>
  <si>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</si>
  <si>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</si>
  <si>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</si>
  <si>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</si>
  <si>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</si>
  <si>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</si>
  <si>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</si>
  <si>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</si>
  <si>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</si>
  <si>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</si>
  <si>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</si>
  <si>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</si>
  <si>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</si>
  <si>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</si>
  <si>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</si>
  <si>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</si>
  <si>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</si>
  <si>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</si>
  <si>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</si>
  <si>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</si>
  <si>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</si>
  <si>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</si>
  <si>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</si>
  <si>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</si>
  <si>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</si>
  <si>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</si>
  <si>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</si>
  <si>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</si>
  <si>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</si>
  <si>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</si>
  <si>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</si>
  <si>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</si>
  <si>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</si>
  <si>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</si>
  <si>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</si>
  <si>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</si>
  <si>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</si>
  <si>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</si>
  <si>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</si>
  <si>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</si>
  <si>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</si>
  <si>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</si>
  <si>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</si>
  <si>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</si>
  <si>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</si>
  <si>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</si>
  <si>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</si>
  <si>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</si>
  <si>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</si>
  <si>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</si>
  <si>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</si>
  <si>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</si>
  <si>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</si>
  <si>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</si>
  <si>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</si>
  <si>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</si>
  <si>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</si>
  <si>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</si>
  <si>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</si>
  <si>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</si>
  <si>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</si>
  <si>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</si>
  <si>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</si>
  <si>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</si>
  <si>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</si>
  <si>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</si>
  <si>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</si>
  <si>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</si>
  <si>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</si>
  <si>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</si>
  <si>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</si>
  <si>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</si>
  <si>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</si>
  <si>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</si>
  <si>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</si>
  <si>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</si>
  <si>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</si>
  <si>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</si>
  <si>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</si>
  <si>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</si>
  <si>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</si>
  <si>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</si>
  <si>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</si>
  <si>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</si>
  <si>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</si>
  <si>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</si>
  <si>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</si>
  <si>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</si>
  <si>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</si>
  <si>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</si>
  <si>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</si>
  <si>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</si>
  <si>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</si>
  <si>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</si>
  <si>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</si>
  <si>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</si>
  <si>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</si>
  <si>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</si>
  <si>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</si>
  <si>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</si>
  <si>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</si>
  <si>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</si>
  <si>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</si>
  <si>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</si>
  <si>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</si>
  <si>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</si>
  <si>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</si>
  <si>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</si>
  <si>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</si>
  <si>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</si>
  <si>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</si>
  <si>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</si>
  <si>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</si>
  <si>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</si>
  <si>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</si>
  <si>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</si>
  <si>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</si>
  <si>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</si>
  <si>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</si>
  <si>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</si>
  <si>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</si>
  <si>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</si>
  <si>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</si>
  <si>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</si>
  <si>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</si>
  <si>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</si>
  <si>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</si>
  <si>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</si>
  <si>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</si>
  <si>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</si>
  <si>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</si>
  <si>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</si>
  <si>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</si>
  <si>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</si>
  <si>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</si>
  <si>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</si>
  <si>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</si>
  <si>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</si>
  <si>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</si>
  <si>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</si>
  <si>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</si>
  <si>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</si>
  <si>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</si>
  <si>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</si>
  <si>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</si>
  <si>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</si>
  <si>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</si>
  <si>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</si>
  <si>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</si>
  <si>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</si>
  <si>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</si>
  <si>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</si>
  <si>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</si>
  <si>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</si>
  <si>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</si>
  <si>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</si>
  <si>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</si>
  <si>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</si>
  <si>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</si>
  <si>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</si>
  <si>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</si>
  <si>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</si>
  <si>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</si>
  <si>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</si>
  <si>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</si>
  <si>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</si>
  <si>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</si>
  <si>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</si>
  <si>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</si>
  <si>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</si>
  <si>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</si>
  <si>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</si>
  <si>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</si>
  <si>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</si>
  <si>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</si>
  <si>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</si>
  <si>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</si>
  <si>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</si>
  <si>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</si>
  <si>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</si>
  <si>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</si>
  <si>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</si>
  <si>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</si>
  <si>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</si>
  <si>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</si>
  <si>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</si>
  <si>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</si>
  <si>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</si>
  <si>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</si>
  <si>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</si>
  <si>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</si>
  <si>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</si>
  <si>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</si>
  <si>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</si>
  <si>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</si>
  <si>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</si>
  <si>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</si>
  <si>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</si>
  <si>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</si>
  <si>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</si>
  <si>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</si>
  <si>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</si>
  <si>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</si>
  <si>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</si>
  <si>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</si>
  <si>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</si>
  <si>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</si>
  <si>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</si>
  <si>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</si>
  <si>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</si>
  <si>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</si>
  <si>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</si>
  <si>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</si>
  <si>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</si>
  <si>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</si>
  <si>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</si>
  <si>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</si>
  <si>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</si>
  <si>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</si>
  <si>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</si>
  <si>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</si>
  <si>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</si>
  <si>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</si>
  <si>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</si>
  <si>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</si>
  <si>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</si>
  <si>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</si>
  <si>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</si>
  <si>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</si>
  <si>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</si>
  <si>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</si>
  <si>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</si>
  <si>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</si>
  <si>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</si>
  <si>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</si>
  <si>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</si>
  <si>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</si>
  <si>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</si>
  <si>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</si>
  <si>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</si>
  <si>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</si>
  <si>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</si>
  <si>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</si>
  <si>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</si>
  <si>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</si>
  <si>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</si>
  <si>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</si>
  <si>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</si>
  <si>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</si>
  <si>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</si>
  <si>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</si>
  <si>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</si>
  <si>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</si>
  <si>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</si>
  <si>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</si>
  <si>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</si>
  <si>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</si>
  <si>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</si>
  <si>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</si>
  <si>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</si>
  <si>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</si>
  <si>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</si>
  <si>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</si>
  <si>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</si>
  <si>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</si>
  <si>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</si>
  <si>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</si>
  <si>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</si>
  <si>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</si>
  <si>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</si>
  <si>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</si>
  <si>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</si>
  <si>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</si>
  <si>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</si>
  <si>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</si>
  <si>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</si>
  <si>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</si>
  <si>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</si>
  <si>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</si>
  <si>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</si>
  <si>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</si>
  <si>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</si>
  <si>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</si>
  <si>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</si>
  <si>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</si>
  <si>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</si>
  <si>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</si>
  <si>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</si>
  <si>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</si>
  <si>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</si>
  <si>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</si>
  <si>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</si>
  <si>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</si>
  <si>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</si>
  <si>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</si>
  <si>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</si>
  <si>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</si>
  <si>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</si>
  <si>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</si>
  <si>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</si>
  <si>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</si>
  <si>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</si>
  <si>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</si>
  <si>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</si>
  <si>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</si>
  <si>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</si>
  <si>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</si>
  <si>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</si>
  <si>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</si>
  <si>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</si>
  <si>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</si>
  <si>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</si>
  <si>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</si>
  <si>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</si>
  <si>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</si>
  <si>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</si>
  <si>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</si>
  <si>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</si>
  <si>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</si>
  <si>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</si>
  <si>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</si>
  <si>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</si>
  <si>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</si>
  <si>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</si>
  <si>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</si>
  <si>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</si>
  <si>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</si>
  <si>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</si>
  <si>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</si>
  <si>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</si>
  <si>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</si>
  <si>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</si>
  <si>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</si>
  <si>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</si>
  <si>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</si>
  <si>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</si>
  <si>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</si>
  <si>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</si>
  <si>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</si>
  <si>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</si>
  <si>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</si>
  <si>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</si>
  <si>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</si>
  <si>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</si>
  <si>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</si>
  <si>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</si>
  <si>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</si>
  <si>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</si>
  <si>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</si>
  <si>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</si>
  <si>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</si>
  <si>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</si>
  <si>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</si>
  <si>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</si>
  <si>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</si>
  <si>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</si>
  <si>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</si>
  <si>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</si>
  <si>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</si>
  <si>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</si>
  <si>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</si>
  <si>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</si>
  <si>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</si>
  <si>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</si>
  <si>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</si>
  <si>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</si>
  <si>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</si>
  <si>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</si>
  <si>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</si>
  <si>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</si>
  <si>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</si>
  <si>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</si>
  <si>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</si>
  <si>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</si>
  <si>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</si>
  <si>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</si>
  <si>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</si>
  <si>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</si>
  <si>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</si>
  <si>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</si>
  <si>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</si>
  <si>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</si>
  <si>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</si>
  <si>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</si>
  <si>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</si>
  <si>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</si>
  <si>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</si>
  <si>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</si>
  <si>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</si>
  <si>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</si>
  <si>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</si>
  <si>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</si>
  <si>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</si>
  <si>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</si>
  <si>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</si>
  <si>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</si>
  <si>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</si>
  <si>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</si>
  <si>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</si>
  <si>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</si>
  <si>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</si>
  <si>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</si>
  <si>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</si>
  <si>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</si>
  <si>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</si>
  <si>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</si>
  <si>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</si>
  <si>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</si>
  <si>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</si>
  <si>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</si>
  <si>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</si>
  <si>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</si>
  <si>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</si>
  <si>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</si>
  <si>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</si>
  <si>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</si>
  <si>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</si>
  <si>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</si>
  <si>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</si>
  <si>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</si>
  <si>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</si>
  <si>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</si>
  <si>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</si>
  <si>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</si>
  <si>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</si>
  <si>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</si>
  <si>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</si>
  <si>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</si>
  <si>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</si>
  <si>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</si>
  <si>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</si>
  <si>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</si>
  <si>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</si>
  <si>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</si>
  <si>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</si>
  <si>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</si>
  <si>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</si>
  <si>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</si>
  <si>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</si>
  <si>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</si>
  <si>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</si>
  <si>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</si>
  <si>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</si>
  <si>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</si>
  <si>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</si>
  <si>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</si>
  <si>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</si>
  <si>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</si>
  <si>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</si>
  <si>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</si>
  <si>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</si>
  <si>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</si>
  <si>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</si>
  <si>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</si>
  <si>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</si>
  <si>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</si>
  <si>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</si>
  <si>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</si>
  <si>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</si>
  <si>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</si>
  <si>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</si>
  <si>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</si>
  <si>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</si>
  <si>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</si>
  <si>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</si>
  <si>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</si>
  <si>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</si>
  <si>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</si>
  <si>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</si>
  <si>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</si>
  <si>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</si>
  <si>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</si>
  <si>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</si>
  <si>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</si>
  <si>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</si>
  <si>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</si>
  <si>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</si>
  <si>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</si>
  <si>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</si>
  <si>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</si>
  <si>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</si>
  <si>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</si>
  <si>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</si>
  <si>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</si>
  <si>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</si>
  <si>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</si>
  <si>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</si>
  <si>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</si>
  <si>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</si>
  <si>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</si>
  <si>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</si>
  <si>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</si>
  <si>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</si>
  <si>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</si>
  <si>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</si>
  <si>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</si>
  <si>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</si>
  <si>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</si>
  <si>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</si>
  <si>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</si>
  <si>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</si>
  <si>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</si>
  <si>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</si>
  <si>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</si>
  <si>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</si>
  <si>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</si>
  <si>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</si>
  <si>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</si>
  <si>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</si>
  <si>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</si>
  <si>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</si>
  <si>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</si>
  <si>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</si>
  <si>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</si>
  <si>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</si>
  <si>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</si>
  <si>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</si>
  <si>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</si>
  <si>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</si>
  <si>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</si>
  <si>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</si>
  <si>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</si>
  <si>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</si>
  <si>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</si>
  <si>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</si>
  <si>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</si>
  <si>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</si>
  <si>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</si>
  <si>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</si>
  <si>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</si>
  <si>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</si>
  <si>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</si>
  <si>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</si>
  <si>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</si>
  <si>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</si>
  <si>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</si>
  <si>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</si>
  <si>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</si>
  <si>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</si>
  <si>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</si>
  <si>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</si>
  <si>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</si>
  <si>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</si>
  <si>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</si>
  <si>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</si>
  <si>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</si>
  <si>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</si>
  <si>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</si>
  <si>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</si>
  <si>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</si>
  <si>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</si>
  <si>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</si>
  <si>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</si>
  <si>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</si>
  <si>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</si>
  <si>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</si>
  <si>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</si>
  <si>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</si>
  <si>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</si>
  <si>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</si>
  <si>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</si>
  <si>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</si>
  <si>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</si>
  <si>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</si>
  <si>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</si>
  <si>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</si>
  <si>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</si>
  <si>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</si>
  <si>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</si>
  <si>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</si>
  <si>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</si>
  <si>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</si>
  <si>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</si>
  <si>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</si>
  <si>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</si>
  <si>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</si>
  <si>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</si>
  <si>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</si>
  <si>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</si>
  <si>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</si>
  <si>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</si>
  <si>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</si>
  <si>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</si>
  <si>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</si>
  <si>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</si>
  <si>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</si>
  <si>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</si>
  <si>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</si>
  <si>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</si>
  <si>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</si>
  <si>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</si>
  <si>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</si>
  <si>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</si>
  <si>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</si>
  <si>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</si>
  <si>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</si>
  <si>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</si>
  <si>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</si>
  <si>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</si>
  <si>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</si>
  <si>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</si>
  <si>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</si>
  <si>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</si>
  <si>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</si>
  <si>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</si>
  <si>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</si>
  <si>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</si>
  <si>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</si>
  <si>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</si>
  <si>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</si>
  <si>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</si>
  <si>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</si>
  <si>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</si>
  <si>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</si>
  <si>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</si>
  <si>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</si>
  <si>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</si>
  <si>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</si>
  <si>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</si>
  <si>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</si>
  <si>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</si>
  <si>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</si>
  <si>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</si>
  <si>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</si>
  <si>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</si>
  <si>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</si>
  <si>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</si>
  <si>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</si>
  <si>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</si>
  <si>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</si>
  <si>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</si>
  <si>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</si>
  <si>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</si>
  <si>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</si>
  <si>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</si>
  <si>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</si>
  <si>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</si>
  <si>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</si>
  <si>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</si>
  <si>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</si>
  <si>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</si>
  <si>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</si>
  <si>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</si>
  <si>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</si>
  <si>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</si>
  <si>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</si>
  <si>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</si>
  <si>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</si>
  <si>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</si>
  <si>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</si>
  <si>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</si>
  <si>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</si>
  <si>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</si>
  <si>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</si>
  <si>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</si>
  <si>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</si>
  <si>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</si>
  <si>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</si>
  <si>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</si>
  <si>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</si>
  <si>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</si>
  <si>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</si>
  <si>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</si>
  <si>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</si>
  <si>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</si>
  <si>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</si>
  <si>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</si>
  <si>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</si>
  <si>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</si>
  <si>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</si>
  <si>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</si>
  <si>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</si>
  <si>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</si>
  <si>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</si>
  <si>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</si>
  <si>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</si>
  <si>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</si>
  <si>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</si>
  <si>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</si>
  <si>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</si>
  <si>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</si>
  <si>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</si>
  <si>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</si>
  <si>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</si>
  <si>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</si>
  <si>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</si>
  <si>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</si>
  <si>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</si>
  <si>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</si>
  <si>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</si>
  <si>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</si>
  <si>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</si>
  <si>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</si>
  <si>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</si>
  <si>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</si>
  <si>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</si>
  <si>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</si>
  <si>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</si>
  <si>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</si>
  <si>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</si>
  <si>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</si>
  <si>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</si>
  <si>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</si>
  <si>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</si>
  <si>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</si>
  <si>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</si>
  <si>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</si>
  <si>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</si>
  <si>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</si>
  <si>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</si>
  <si>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</si>
  <si>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</si>
  <si>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</si>
  <si>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</si>
  <si>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</si>
  <si>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</si>
  <si>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</si>
  <si>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</si>
  <si>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</si>
  <si>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</si>
  <si>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</si>
  <si>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</si>
  <si>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</si>
  <si>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</si>
  <si>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</si>
  <si>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</si>
  <si>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</si>
  <si>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</si>
  <si>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</si>
  <si>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</si>
  <si>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</si>
  <si>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</si>
  <si>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</si>
  <si>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</si>
  <si>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</si>
  <si>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</si>
  <si>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</si>
  <si>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</si>
  <si>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</si>
  <si>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</si>
  <si>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</si>
  <si>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</si>
  <si>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</si>
  <si>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</si>
  <si>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</si>
  <si>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</si>
  <si>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</si>
  <si>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</si>
  <si>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</si>
  <si>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</si>
  <si>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</si>
  <si>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</si>
  <si>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</si>
  <si>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</si>
  <si>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</si>
  <si>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</si>
  <si>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</si>
  <si>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</si>
  <si>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</si>
  <si>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</si>
  <si>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</si>
  <si>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</si>
  <si>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</si>
  <si>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</si>
  <si>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</si>
  <si>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</si>
  <si>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</si>
  <si>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</si>
  <si>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</si>
  <si>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</si>
  <si>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</si>
  <si>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</si>
  <si>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</si>
  <si>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</si>
  <si>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</si>
  <si>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</si>
  <si>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</si>
  <si>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</si>
  <si>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</si>
  <si>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</si>
  <si>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</si>
  <si>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</si>
  <si>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</si>
  <si>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</si>
  <si>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</si>
  <si>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</si>
  <si>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</si>
  <si>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</si>
  <si>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</si>
  <si>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</si>
  <si>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</si>
  <si>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</si>
  <si>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</si>
  <si>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</si>
  <si>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</si>
  <si>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</si>
  <si>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</si>
  <si>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</si>
  <si>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</si>
  <si>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</si>
  <si>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</si>
  <si>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</si>
  <si>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</si>
  <si>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</si>
  <si>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</si>
  <si>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</si>
  <si>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</si>
  <si>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</si>
  <si>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</si>
  <si>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</si>
  <si>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</si>
  <si>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</si>
  <si>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</si>
  <si>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</si>
  <si>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</si>
  <si>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</si>
  <si>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</si>
  <si>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</si>
  <si>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</si>
  <si>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</si>
  <si>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</si>
  <si>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</si>
  <si>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</si>
  <si>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</si>
  <si>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</si>
  <si>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</si>
  <si>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</si>
  <si>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</si>
  <si>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</si>
  <si>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</si>
  <si>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</si>
  <si>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</si>
  <si>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</si>
  <si>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</si>
  <si>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</si>
  <si>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</si>
  <si>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</si>
  <si>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</si>
  <si>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</si>
  <si>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</si>
  <si>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</si>
  <si>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</si>
  <si>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</si>
  <si>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</si>
  <si>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</si>
  <si>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</si>
  <si>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</si>
  <si>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</si>
  <si>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</si>
  <si>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</si>
  <si>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</si>
  <si>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</si>
  <si>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</si>
  <si>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</si>
  <si>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</si>
  <si>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</si>
  <si>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</si>
  <si>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</si>
  <si>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</si>
  <si>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</si>
  <si>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</si>
  <si>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</si>
  <si>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</si>
  <si>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</si>
  <si>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</si>
  <si>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</si>
  <si>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</si>
  <si>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</si>
  <si>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</si>
  <si>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</si>
  <si>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</si>
  <si>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</si>
  <si>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</si>
  <si>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</si>
  <si>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</si>
  <si>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</si>
  <si>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</si>
  <si>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</si>
  <si>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</si>
  <si>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</si>
  <si>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</si>
  <si>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</si>
  <si>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</si>
  <si>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</si>
  <si>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</si>
  <si>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</si>
  <si>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</si>
  <si>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</si>
  <si>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</si>
  <si>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</si>
  <si>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</si>
  <si>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</si>
  <si>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</si>
  <si>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</si>
  <si>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</si>
  <si>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</si>
  <si>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</si>
  <si>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</si>
  <si>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</si>
  <si>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</si>
  <si>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</si>
  <si>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</si>
  <si>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</si>
  <si>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</si>
  <si>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</si>
  <si>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</si>
  <si>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</si>
  <si>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</si>
  <si>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</si>
  <si>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</si>
  <si>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</si>
  <si>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</si>
  <si>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</si>
  <si>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</si>
  <si>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</si>
  <si>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</si>
  <si>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</si>
  <si>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</si>
  <si>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</si>
  <si>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</si>
  <si>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</si>
  <si>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</si>
  <si>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</si>
  <si>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</si>
  <si>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</si>
  <si>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</si>
  <si>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</si>
  <si>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</si>
  <si>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</si>
  <si>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</si>
  <si>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</si>
  <si>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</si>
  <si>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</si>
  <si>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</si>
  <si>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</si>
  <si>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</si>
  <si>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</si>
  <si>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</si>
  <si>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</si>
  <si>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</si>
  <si>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</si>
  <si>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</si>
  <si>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</si>
  <si>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</si>
  <si>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</si>
  <si>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</si>
  <si>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</si>
  <si>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</si>
  <si>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</si>
  <si>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</si>
  <si>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</si>
  <si>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</si>
  <si>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</si>
  <si>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</si>
  <si>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</si>
  <si>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</si>
  <si>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</si>
  <si>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</si>
  <si>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</si>
  <si>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</si>
  <si>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</si>
  <si>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</si>
  <si>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</si>
  <si>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</si>
  <si>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</si>
  <si>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</si>
  <si>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</si>
  <si>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</si>
  <si>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</si>
  <si>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</si>
  <si>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</si>
  <si>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</si>
  <si>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</si>
  <si>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</si>
  <si>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</si>
  <si>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</si>
  <si>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</si>
  <si>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</si>
  <si>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</si>
  <si>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</si>
  <si>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</si>
  <si>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</si>
  <si>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</si>
  <si>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</si>
  <si>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</si>
  <si>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</si>
  <si>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</si>
  <si>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</si>
  <si>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</si>
  <si>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</si>
  <si>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</si>
  <si>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</si>
  <si>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</si>
  <si>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</si>
  <si>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</si>
  <si>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</si>
  <si>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</si>
  <si>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</si>
  <si>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</si>
  <si>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</si>
  <si>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</si>
  <si>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</si>
  <si>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</si>
  <si>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</si>
  <si>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</si>
  <si>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</si>
  <si>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</si>
  <si>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</si>
  <si>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</si>
  <si>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</si>
  <si>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</si>
  <si>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</si>
  <si>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</si>
  <si>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</si>
  <si>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</si>
  <si>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</si>
  <si>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</si>
  <si>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</si>
  <si>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</si>
  <si>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</si>
  <si>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</si>
  <si>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</si>
  <si>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</si>
  <si>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</si>
  <si>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</si>
  <si>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</si>
  <si>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</si>
  <si>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</si>
  <si>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</si>
  <si>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</si>
  <si>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</si>
  <si>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</si>
  <si>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</si>
  <si>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</si>
  <si>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</si>
  <si>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</si>
  <si>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</si>
  <si>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</si>
  <si>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</si>
  <si>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</si>
  <si>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</si>
  <si>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</si>
  <si>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</si>
  <si>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</si>
  <si>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</si>
  <si>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</si>
  <si>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</si>
  <si>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</si>
  <si>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</si>
  <si>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</si>
  <si>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</si>
  <si>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</si>
  <si>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</si>
  <si>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</si>
  <si>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</si>
  <si>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</si>
  <si>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</si>
  <si>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</si>
  <si>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</si>
  <si>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</si>
  <si>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</si>
  <si>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</si>
  <si>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</si>
  <si>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</si>
  <si>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</si>
  <si>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</si>
  <si>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</si>
  <si>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</si>
  <si>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</si>
  <si>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</si>
  <si>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</si>
  <si>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</si>
  <si>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</si>
  <si>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</si>
  <si>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</si>
  <si>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</si>
  <si>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</si>
  <si>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</si>
  <si>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</si>
  <si>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</si>
  <si>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</si>
  <si>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</si>
  <si>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</si>
  <si>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</si>
  <si>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</si>
  <si>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</si>
  <si>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</si>
  <si>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</si>
  <si>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</si>
  <si>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</si>
  <si>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</si>
  <si>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</si>
  <si>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</si>
  <si>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</si>
  <si>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</si>
  <si>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</si>
  <si>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</si>
  <si>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</si>
  <si>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</si>
  <si>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</si>
  <si>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</si>
  <si>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</si>
  <si>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</si>
  <si>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</si>
  <si>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</si>
  <si>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</si>
  <si>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</si>
  <si>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</si>
  <si>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</si>
  <si>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</si>
  <si>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</si>
  <si>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</si>
  <si>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</si>
  <si>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</si>
  <si>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</si>
  <si>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</si>
  <si>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</si>
  <si>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</si>
  <si>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</si>
  <si>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</si>
  <si>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</si>
  <si>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</si>
  <si>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</si>
  <si>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</si>
  <si>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</si>
  <si>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</si>
  <si>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</si>
  <si>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</si>
  <si>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</si>
  <si>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</si>
  <si>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</si>
  <si>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</si>
  <si>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</si>
  <si>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</si>
  <si>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</si>
  <si>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</si>
  <si>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</si>
  <si>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</si>
  <si>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</si>
  <si>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</si>
  <si>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</si>
  <si>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</si>
  <si>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</si>
  <si>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</si>
  <si>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</si>
  <si>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</si>
  <si>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</si>
  <si>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</si>
  <si>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</si>
  <si>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</si>
  <si>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</si>
  <si>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</si>
  <si>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</si>
  <si>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</si>
  <si>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</si>
  <si>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</si>
  <si>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</si>
  <si>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</si>
  <si>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</si>
  <si>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</si>
  <si>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</si>
  <si>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</si>
  <si>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</si>
  <si>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</si>
  <si>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</si>
  <si>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</si>
  <si>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</si>
  <si>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</si>
  <si>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</si>
  <si>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</si>
  <si>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</si>
  <si>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</si>
  <si>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</si>
  <si>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</si>
  <si>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</si>
  <si>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</si>
  <si>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</si>
  <si>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</si>
  <si>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</si>
  <si>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</si>
  <si>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</si>
  <si>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</si>
  <si>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</si>
  <si>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</si>
  <si>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</si>
  <si>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</si>
  <si>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</si>
  <si>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</si>
  <si>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</si>
  <si>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</si>
  <si>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</si>
  <si>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</si>
  <si>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</si>
  <si>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</si>
  <si>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</si>
  <si>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</si>
  <si>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</si>
  <si>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</si>
  <si>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</si>
  <si>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</si>
  <si>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</si>
  <si>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</si>
  <si>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</si>
  <si>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</si>
  <si>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</si>
  <si>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</si>
  <si>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</si>
  <si>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</si>
  <si>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</si>
  <si>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</si>
  <si>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</si>
  <si>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</si>
  <si>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</si>
  <si>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</si>
  <si>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</si>
  <si>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</si>
  <si>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</si>
  <si>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</si>
  <si>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</si>
  <si>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</si>
  <si>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</si>
  <si>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</si>
  <si>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</si>
  <si>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</si>
  <si>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</si>
  <si>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</si>
  <si>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</si>
  <si>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</si>
  <si>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</si>
  <si>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</si>
  <si>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</si>
  <si>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</si>
  <si>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</si>
  <si>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</si>
  <si>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</si>
  <si>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</si>
  <si>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</si>
  <si>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</si>
  <si>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</si>
  <si>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</si>
  <si>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</si>
  <si>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</si>
  <si>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</si>
  <si>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</si>
  <si>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</si>
  <si>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</si>
  <si>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</si>
  <si>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</si>
  <si>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</si>
  <si>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</si>
  <si>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</si>
  <si>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</si>
  <si>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</si>
  <si>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</si>
  <si>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</si>
  <si>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</si>
  <si>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</si>
  <si>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</si>
  <si>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</si>
  <si>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</si>
  <si>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</si>
  <si>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</si>
  <si>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</si>
  <si>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</si>
  <si>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</si>
  <si>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</si>
  <si>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</si>
  <si>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</si>
  <si>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</si>
  <si>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</si>
  <si>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</si>
  <si>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</si>
  <si>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</si>
  <si>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</si>
  <si>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</si>
  <si>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</si>
  <si>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</si>
  <si>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</si>
  <si>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</si>
  <si>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</si>
  <si>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</si>
  <si>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</si>
  <si>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</si>
  <si>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</si>
  <si>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</si>
  <si>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</si>
  <si>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</si>
  <si>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</si>
  <si>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</si>
  <si>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</si>
  <si>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</si>
  <si>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</si>
  <si>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</si>
  <si>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</si>
  <si>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</si>
  <si>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</si>
  <si>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</si>
  <si>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</si>
  <si>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</si>
  <si>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</si>
  <si>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</si>
  <si>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</si>
  <si>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</si>
  <si>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</si>
  <si>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</si>
  <si>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</si>
  <si>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</si>
  <si>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</si>
  <si>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</si>
  <si>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</si>
  <si>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</si>
  <si>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</si>
  <si>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</si>
  <si>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</si>
  <si>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</si>
  <si>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</si>
  <si>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</si>
  <si>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</si>
  <si>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</si>
  <si>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</si>
  <si>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</si>
  <si>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</si>
  <si>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</si>
  <si>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</si>
  <si>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</si>
  <si>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</si>
  <si>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</si>
  <si>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</si>
  <si>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</si>
  <si>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</si>
  <si>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</si>
  <si>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</si>
  <si>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</si>
  <si>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</si>
  <si>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</si>
  <si>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</si>
  <si>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</si>
  <si>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</si>
  <si>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</si>
  <si>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</si>
  <si>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</si>
  <si>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</si>
  <si>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</si>
  <si>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</si>
  <si>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</si>
  <si>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</si>
  <si>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</si>
  <si>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</si>
  <si>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</si>
  <si>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</si>
  <si>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</si>
  <si>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</si>
  <si>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</si>
  <si>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</si>
  <si>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</si>
  <si>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</si>
  <si>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</si>
  <si>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</si>
  <si>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</si>
  <si>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</si>
  <si>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</si>
  <si>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</si>
  <si>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</si>
  <si>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</si>
  <si>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</si>
  <si>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</si>
  <si>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</si>
  <si>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</si>
  <si>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</si>
  <si>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</si>
  <si>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</si>
  <si>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</si>
  <si>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</si>
  <si>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</si>
  <si>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</si>
  <si>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</si>
  <si>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</si>
  <si>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</si>
  <si>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</si>
  <si>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</si>
  <si>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</si>
  <si>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</si>
  <si>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</si>
  <si>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</si>
  <si>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</si>
  <si>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</si>
  <si>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</si>
  <si>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</si>
  <si>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</si>
  <si>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</si>
  <si>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</si>
  <si>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</si>
  <si>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</si>
  <si>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</si>
  <si>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</si>
  <si>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</si>
  <si>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</si>
  <si>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</si>
  <si>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</si>
  <si>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</si>
  <si>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</si>
  <si>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</si>
  <si>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</si>
  <si>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</si>
  <si>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</si>
  <si>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</si>
  <si>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</si>
  <si>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</si>
  <si>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</si>
  <si>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</si>
  <si>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</si>
  <si>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</si>
  <si>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</si>
  <si>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</si>
  <si>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</si>
  <si>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</si>
  <si>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</si>
  <si>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</si>
  <si>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</si>
  <si>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</si>
  <si>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</si>
  <si>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</si>
  <si>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</si>
  <si>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</si>
  <si>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</si>
  <si>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</si>
  <si>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</si>
  <si>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</si>
  <si>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</si>
  <si>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</si>
  <si>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</si>
  <si>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</si>
  <si>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</si>
  <si>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</si>
  <si>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</si>
  <si>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</si>
  <si>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</si>
  <si>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</si>
  <si>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</si>
  <si>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</si>
  <si>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</si>
  <si>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</si>
  <si>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</si>
  <si>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</si>
  <si>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</si>
  <si>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</si>
  <si>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</si>
  <si>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</si>
  <si>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</si>
  <si>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</si>
  <si>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</si>
  <si>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</si>
  <si>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</si>
  <si>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</si>
  <si>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</si>
  <si>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</si>
  <si>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</si>
  <si>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</si>
  <si>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</si>
  <si>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</si>
  <si>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</si>
  <si>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</si>
  <si>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</si>
  <si>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</si>
  <si>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</si>
  <si>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</si>
  <si>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</si>
  <si>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</si>
  <si>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</si>
  <si>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</si>
  <si>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</si>
  <si>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</si>
  <si>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</si>
  <si>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</si>
  <si>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</si>
  <si>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</si>
  <si>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</si>
  <si>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</si>
  <si>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</si>
  <si>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</si>
  <si>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</si>
  <si>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</si>
  <si>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</si>
  <si>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</si>
  <si>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</si>
  <si>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</si>
  <si>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</si>
  <si>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</si>
  <si>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</si>
  <si>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</si>
  <si>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</si>
  <si>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</si>
  <si>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</si>
  <si>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</si>
  <si>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</si>
  <si>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</si>
  <si>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</si>
  <si>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</si>
  <si>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</si>
  <si>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</si>
  <si>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</si>
  <si>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</si>
  <si>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</si>
  <si>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</si>
  <si>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</si>
  <si>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</si>
  <si>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</si>
  <si>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</si>
  <si>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</si>
  <si>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</si>
  <si>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</si>
  <si>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</si>
  <si>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</si>
  <si>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</si>
  <si>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</si>
  <si>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</si>
  <si>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</si>
  <si>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</si>
  <si>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</si>
  <si>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</si>
  <si>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</si>
  <si>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</si>
  <si>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</si>
  <si>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</si>
  <si>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</si>
  <si>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</si>
  <si>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</si>
  <si>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</si>
  <si>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</si>
  <si>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</si>
  <si>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</si>
  <si>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</si>
  <si>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</si>
  <si>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</si>
  <si>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</si>
  <si>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</si>
  <si>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</si>
  <si>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</si>
  <si>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</si>
  <si>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</si>
  <si>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</si>
  <si>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</si>
  <si>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</si>
  <si>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</si>
  <si>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</si>
  <si>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</si>
  <si>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</si>
  <si>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</si>
  <si>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</si>
  <si>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</si>
  <si>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</si>
  <si>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</si>
  <si>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</si>
  <si>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</si>
  <si>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</si>
  <si>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</si>
  <si>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</si>
  <si>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</si>
  <si>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</si>
  <si>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</si>
  <si>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</si>
  <si>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</si>
  <si>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</si>
  <si>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</si>
  <si>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</si>
  <si>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</si>
  <si>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</si>
  <si>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</si>
  <si>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</si>
  <si>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</si>
  <si>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</si>
  <si>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</si>
  <si>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</si>
  <si>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</si>
  <si>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</si>
  <si>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</si>
  <si>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</si>
  <si>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</si>
  <si>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</si>
  <si>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</si>
  <si>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</si>
  <si>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</si>
  <si>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</si>
  <si>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</si>
  <si>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</si>
  <si>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</si>
  <si>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</si>
  <si>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</si>
  <si>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</si>
  <si>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</si>
  <si>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</si>
  <si>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</si>
  <si>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</si>
  <si>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</si>
  <si>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</si>
  <si>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</si>
  <si>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</si>
  <si>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</si>
  <si>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</si>
  <si>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</si>
  <si>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</si>
  <si>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</si>
  <si>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</si>
  <si>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</si>
  <si>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</si>
  <si>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</si>
  <si>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</si>
  <si>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</si>
  <si>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</si>
  <si>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</si>
  <si>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</si>
  <si>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</si>
  <si>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</si>
  <si>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</si>
  <si>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</si>
  <si>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</si>
  <si>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</si>
  <si>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</si>
  <si>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</si>
  <si>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</si>
  <si>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</si>
  <si>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</si>
  <si>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</si>
  <si>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</si>
  <si>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</si>
  <si>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</si>
  <si>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</si>
  <si>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</si>
  <si>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</si>
  <si>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</si>
  <si>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</si>
  <si>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</si>
  <si>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</si>
  <si>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</si>
  <si>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</si>
  <si>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</si>
  <si>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</si>
  <si>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</si>
  <si>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</si>
  <si>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</si>
  <si>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</si>
  <si>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</si>
  <si>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</si>
  <si>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</si>
  <si>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</si>
  <si>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</si>
  <si>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</si>
  <si>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</si>
  <si>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</si>
  <si>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</si>
  <si>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</si>
  <si>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</si>
  <si>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</si>
  <si>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</si>
  <si>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</si>
  <si>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</si>
  <si>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</si>
  <si>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</si>
  <si>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</si>
  <si>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</si>
  <si>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</si>
  <si>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</si>
  <si>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</si>
  <si>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</si>
  <si>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</si>
  <si>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</si>
  <si>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</si>
  <si>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</si>
  <si>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</si>
  <si>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</si>
  <si>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</si>
  <si>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</si>
  <si>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</si>
  <si>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</si>
  <si>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</si>
  <si>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</si>
  <si>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</si>
  <si>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</si>
  <si>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</si>
  <si>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</si>
  <si>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</si>
  <si>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</si>
  <si>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</si>
  <si>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</si>
  <si>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</si>
  <si>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</si>
  <si>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</si>
  <si>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</si>
  <si>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</si>
  <si>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</si>
  <si>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</si>
  <si>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</si>
  <si>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</si>
  <si>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</si>
  <si>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</si>
  <si>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</si>
  <si>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</si>
  <si>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</si>
  <si>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</si>
  <si>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</si>
  <si>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</si>
  <si>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</si>
  <si>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</si>
  <si>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</si>
  <si>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</si>
  <si>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</si>
  <si>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</si>
  <si>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</si>
  <si>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</si>
  <si>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</si>
  <si>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</si>
  <si>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</si>
  <si>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</si>
  <si>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</si>
  <si>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</si>
  <si>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</si>
  <si>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</si>
  <si>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</si>
  <si>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</si>
  <si>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</si>
  <si>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</si>
  <si>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</si>
  <si>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</si>
  <si>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</si>
  <si>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</si>
  <si>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</si>
  <si>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</si>
  <si>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</si>
  <si>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</si>
  <si>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</si>
  <si>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</si>
  <si>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</si>
  <si>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</si>
  <si>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</si>
  <si>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</si>
  <si>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</si>
  <si>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</si>
  <si>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</si>
  <si>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</si>
  <si>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</si>
  <si>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</si>
  <si>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</si>
  <si>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</si>
  <si>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</si>
  <si>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</si>
  <si>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</si>
  <si>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</si>
  <si>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</si>
  <si>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</si>
  <si>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</si>
  <si>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</si>
  <si>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</si>
  <si>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</si>
  <si>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</si>
  <si>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</si>
  <si>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</si>
  <si>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</si>
  <si>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</si>
  <si>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</si>
  <si>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</si>
  <si>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</si>
  <si>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</si>
  <si>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</si>
  <si>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</si>
  <si>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</si>
  <si>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</si>
  <si>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</si>
  <si>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</si>
  <si>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</si>
  <si>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</si>
  <si>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</si>
  <si>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</si>
  <si>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</si>
  <si>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</si>
  <si>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</si>
  <si>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</si>
  <si>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</si>
  <si>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</si>
  <si>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</si>
  <si>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</si>
  <si>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</si>
  <si>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</si>
  <si>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</si>
  <si>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</si>
  <si>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</si>
  <si>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</si>
  <si>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</si>
  <si>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</si>
  <si>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</si>
  <si>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</si>
  <si>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</si>
  <si>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</si>
  <si>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</si>
  <si>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</si>
  <si>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</si>
  <si>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</si>
  <si>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</si>
  <si>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</si>
  <si>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</si>
  <si>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</si>
  <si>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</si>
  <si>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</si>
  <si>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</si>
  <si>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</si>
  <si>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</si>
  <si>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</si>
  <si>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</si>
  <si>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</si>
  <si>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</si>
  <si>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</si>
  <si>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</si>
  <si>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</si>
  <si>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</si>
  <si>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</si>
  <si>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</si>
  <si>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</si>
  <si>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</si>
  <si>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</si>
  <si>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</si>
  <si>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</si>
  <si>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</si>
  <si>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</si>
  <si>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</si>
  <si>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</si>
  <si>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</si>
  <si>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</si>
  <si>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</si>
  <si>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</si>
  <si>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</si>
  <si>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</si>
  <si>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</si>
  <si>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</si>
  <si>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</si>
  <si>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</si>
  <si>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</si>
  <si>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</si>
  <si>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</si>
  <si>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</si>
  <si>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</si>
  <si>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</si>
  <si>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</si>
  <si>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</si>
  <si>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</si>
  <si>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</si>
  <si>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</si>
  <si>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</si>
  <si>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</si>
  <si>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</si>
  <si>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</si>
  <si>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</si>
  <si>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</si>
  <si>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</si>
  <si>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</si>
  <si>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</si>
  <si>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</si>
  <si>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</si>
  <si>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</si>
  <si>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</si>
  <si>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</si>
  <si>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</si>
  <si>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</si>
  <si>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</si>
  <si>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</si>
  <si>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</si>
  <si>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</si>
  <si>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</si>
  <si>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</si>
  <si>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</si>
  <si>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</si>
  <si>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</si>
  <si>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</si>
  <si>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</si>
  <si>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</si>
  <si>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</si>
  <si>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</si>
  <si>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</si>
  <si>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</si>
  <si>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</si>
  <si>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</si>
  <si>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</si>
  <si>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</si>
  <si>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</si>
  <si>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</si>
  <si>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</si>
  <si>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</si>
  <si>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</si>
  <si>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</si>
  <si>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</si>
  <si>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</si>
  <si>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</si>
  <si>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</si>
  <si>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</si>
  <si>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</si>
  <si>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</si>
  <si>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</si>
  <si>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</si>
  <si>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</si>
  <si>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</si>
  <si>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</si>
  <si>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</si>
  <si>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</si>
  <si>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</si>
  <si>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</si>
  <si>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</si>
  <si>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</si>
  <si>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</si>
  <si>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</si>
  <si>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</si>
  <si>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</si>
  <si>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</si>
  <si>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</si>
  <si>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</si>
  <si>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</si>
  <si>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</si>
  <si>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</si>
  <si>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</si>
  <si>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</si>
  <si>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</si>
  <si>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</si>
  <si>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</si>
  <si>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</si>
  <si>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</si>
  <si>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</si>
  <si>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</si>
  <si>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</si>
  <si>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</si>
  <si>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</si>
  <si>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</si>
  <si>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</si>
  <si>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</si>
  <si>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</si>
  <si>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</si>
  <si>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</si>
  <si>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</si>
  <si>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</si>
  <si>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</si>
  <si>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</si>
  <si>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</si>
  <si>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</si>
  <si>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</si>
  <si>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</si>
  <si>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</si>
  <si>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</si>
  <si>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</si>
  <si>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</si>
  <si>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</si>
  <si>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</si>
  <si>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</si>
  <si>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</si>
  <si>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</si>
  <si>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</si>
  <si>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</si>
  <si>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</si>
  <si>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</si>
  <si>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</si>
  <si>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</si>
  <si>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</si>
  <si>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</si>
  <si>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</si>
  <si>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</si>
  <si>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</si>
  <si>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</si>
  <si>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</si>
  <si>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</si>
  <si>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</si>
  <si>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</si>
  <si>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</si>
  <si>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</si>
  <si>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</si>
  <si>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</si>
  <si>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</si>
  <si>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</si>
  <si>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</si>
  <si>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</si>
  <si>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</si>
  <si>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</si>
  <si>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</si>
  <si>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</si>
  <si>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</si>
  <si>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</si>
  <si>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</si>
  <si>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</si>
  <si>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</si>
  <si>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</si>
  <si>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</si>
  <si>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</si>
  <si>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</si>
  <si>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</si>
  <si>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</si>
  <si>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</si>
  <si>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</si>
  <si>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</si>
  <si>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</si>
  <si>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</si>
  <si>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</si>
  <si>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</si>
  <si>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</si>
  <si>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</si>
  <si>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</si>
  <si>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</si>
  <si>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</si>
  <si>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</si>
  <si>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</si>
  <si>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</si>
  <si>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</si>
  <si>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</si>
  <si>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</si>
  <si>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</si>
  <si>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</si>
  <si>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</si>
  <si>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</si>
  <si>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</si>
  <si>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</si>
  <si>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</si>
  <si>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</si>
  <si>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</si>
  <si>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</si>
  <si>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</si>
  <si>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</si>
  <si>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</si>
  <si>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</si>
  <si>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</si>
  <si>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</si>
  <si>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</si>
  <si>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</si>
  <si>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</si>
  <si>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</si>
  <si>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</si>
  <si>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</si>
  <si>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</si>
  <si>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</si>
  <si>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</si>
  <si>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</si>
  <si>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</si>
  <si>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</si>
  <si>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</si>
  <si>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</si>
  <si>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</si>
  <si>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</si>
  <si>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</si>
  <si>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</si>
  <si>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</si>
  <si>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</si>
  <si>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</si>
  <si>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</si>
  <si>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</si>
  <si>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</si>
  <si>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</si>
  <si>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</si>
  <si>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</si>
  <si>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</si>
  <si>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</si>
  <si>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</si>
  <si>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</si>
  <si>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</si>
  <si>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</si>
  <si>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</si>
  <si>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</si>
  <si>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</si>
  <si>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</si>
  <si>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</si>
  <si>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</si>
  <si>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</si>
  <si>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</si>
  <si>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</si>
  <si>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</si>
  <si>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</si>
  <si>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</si>
  <si>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</si>
  <si>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</si>
  <si>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</si>
  <si>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</si>
  <si>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</si>
  <si>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</si>
  <si>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</si>
  <si>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</si>
  <si>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</si>
  <si>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</si>
  <si>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</si>
  <si>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</si>
  <si>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</si>
  <si>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</si>
  <si>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</si>
  <si>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</si>
  <si>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</si>
  <si>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</si>
  <si>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</si>
  <si>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</si>
  <si>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</si>
  <si>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</si>
  <si>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</si>
  <si>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</si>
  <si>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</si>
  <si>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</si>
  <si>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</si>
  <si>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</si>
  <si>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</si>
  <si>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</si>
  <si>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</si>
  <si>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</si>
  <si>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</si>
  <si>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</si>
  <si>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</si>
  <si>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</si>
  <si>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</si>
  <si>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</si>
  <si>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</si>
  <si>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</si>
  <si>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</si>
  <si>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</si>
  <si>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</si>
  <si>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</si>
  <si>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</si>
  <si>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</si>
  <si>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</si>
  <si>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</si>
  <si>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</si>
  <si>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</si>
  <si>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</si>
  <si>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</si>
  <si>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</si>
  <si>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</si>
  <si>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</si>
  <si>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</si>
  <si>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</si>
  <si>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</si>
  <si>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</si>
  <si>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</si>
  <si>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</si>
  <si>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</si>
  <si>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</si>
  <si>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</si>
  <si>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</si>
  <si>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</si>
  <si>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</si>
  <si>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</si>
  <si>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</si>
  <si>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</si>
  <si>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</si>
  <si>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</si>
  <si>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</si>
  <si>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</si>
  <si>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</si>
  <si>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</si>
  <si>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</si>
  <si>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</si>
  <si>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</si>
  <si>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</si>
  <si>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</si>
  <si>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</si>
  <si>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</si>
  <si>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</si>
  <si>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</si>
  <si>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</si>
  <si>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</si>
  <si>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</si>
  <si>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</si>
  <si>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</si>
  <si>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</si>
  <si>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</si>
  <si>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</si>
  <si>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</si>
  <si>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</si>
  <si>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</si>
  <si>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</si>
  <si>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</si>
  <si>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</si>
  <si>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</si>
  <si>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</si>
  <si>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</si>
  <si>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</si>
  <si>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</si>
  <si>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</si>
  <si>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</si>
  <si>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</si>
  <si>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</si>
  <si>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</si>
  <si>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</si>
  <si>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</si>
  <si>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</si>
  <si>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</si>
  <si>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</si>
  <si>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</si>
  <si>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</si>
  <si>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</si>
  <si>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</si>
  <si>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</si>
  <si>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</si>
  <si>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</si>
  <si>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</si>
  <si>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</si>
  <si>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</si>
  <si>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</si>
  <si>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</si>
  <si>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</si>
  <si>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</si>
  <si>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</si>
  <si>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</si>
  <si>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</si>
  <si>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</si>
  <si>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</si>
  <si>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</si>
  <si>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</si>
  <si>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</si>
  <si>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</si>
  <si>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</si>
  <si>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</si>
  <si>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</si>
  <si>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</si>
  <si>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</si>
  <si>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</si>
  <si>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</si>
  <si>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</si>
  <si>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</si>
  <si>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</si>
  <si>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</si>
  <si>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</si>
  <si>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</si>
  <si>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</si>
  <si>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</si>
  <si>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</si>
  <si>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</si>
  <si>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</si>
  <si>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</si>
  <si>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</si>
  <si>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</si>
  <si>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</si>
  <si>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</si>
  <si>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</si>
  <si>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</si>
  <si>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</si>
  <si>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</si>
  <si>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</si>
  <si>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</si>
  <si>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</si>
  <si>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</si>
  <si>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</si>
  <si>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</si>
  <si>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</si>
  <si>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</si>
  <si>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</si>
  <si>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</si>
  <si>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</si>
  <si>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</si>
  <si>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</si>
  <si>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</si>
  <si>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</si>
  <si>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</si>
  <si>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</si>
  <si>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</si>
  <si>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</si>
  <si>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</si>
  <si>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</si>
  <si>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</si>
  <si>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</si>
  <si>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</si>
  <si>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</si>
  <si>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</si>
  <si>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</si>
  <si>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</si>
  <si>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</si>
  <si>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</si>
  <si>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</si>
  <si>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</si>
  <si>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</si>
  <si>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</si>
  <si>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</si>
  <si>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</si>
  <si>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</si>
  <si>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</si>
  <si>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</si>
  <si>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</si>
  <si>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</si>
  <si>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</si>
  <si>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</si>
  <si>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</si>
  <si>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</si>
  <si>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</si>
  <si>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</si>
  <si>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</si>
  <si>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</si>
  <si>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</si>
  <si>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</si>
  <si>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</si>
  <si>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</si>
  <si>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</si>
  <si>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</si>
  <si>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</si>
  <si>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</si>
  <si>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</si>
  <si>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</si>
  <si>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</si>
  <si>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</si>
  <si>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</si>
  <si>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</si>
  <si>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</si>
  <si>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</si>
  <si>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</si>
  <si>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</si>
  <si>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</si>
  <si>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</si>
  <si>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</si>
  <si>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</si>
  <si>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</si>
  <si>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</si>
  <si>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</si>
  <si>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</si>
  <si>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</si>
  <si>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</si>
  <si>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</si>
  <si>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</si>
  <si>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</si>
  <si>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</si>
  <si>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</si>
  <si>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</si>
  <si>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</si>
  <si>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</si>
  <si>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</si>
  <si>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</si>
  <si>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</si>
  <si>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</si>
  <si>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</si>
  <si>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</si>
  <si>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</si>
  <si>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</si>
  <si>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</si>
  <si>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</si>
  <si>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</si>
  <si>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</si>
  <si>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</si>
  <si>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</si>
  <si>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</si>
  <si>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</si>
  <si>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</si>
  <si>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</si>
  <si>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</si>
  <si>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</si>
  <si>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</si>
  <si>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</si>
  <si>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</si>
  <si>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</si>
  <si>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</si>
  <si>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</si>
  <si>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</si>
  <si>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</si>
  <si>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</si>
  <si>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</si>
  <si>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</si>
  <si>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</si>
  <si>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</si>
  <si>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</si>
  <si>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</si>
  <si>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</si>
  <si>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</si>
  <si>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</si>
  <si>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</si>
  <si>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</si>
  <si>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</si>
  <si>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</si>
  <si>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</si>
  <si>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</si>
  <si>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</si>
  <si>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</si>
  <si>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</si>
  <si>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</si>
  <si>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</si>
  <si>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</si>
  <si>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</si>
  <si>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</si>
  <si>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</si>
  <si>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</si>
  <si>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</si>
  <si>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</si>
  <si>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</si>
  <si>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</si>
  <si>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</si>
  <si>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</si>
  <si>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</si>
  <si>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</si>
  <si>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</si>
  <si>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</si>
  <si>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</si>
  <si>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</si>
  <si>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</si>
  <si>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</si>
  <si>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</si>
  <si>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</si>
  <si>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</si>
  <si>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</si>
  <si>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</si>
  <si>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</si>
  <si>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</si>
  <si>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</si>
  <si>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</si>
  <si>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</si>
  <si>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</si>
  <si>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</si>
  <si>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</si>
  <si>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</si>
  <si>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</si>
  <si>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</si>
  <si>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</si>
  <si>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</si>
  <si>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</si>
  <si>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</si>
  <si>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</si>
  <si>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</si>
  <si>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</si>
  <si>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</si>
  <si>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</si>
  <si>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</si>
  <si>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</si>
  <si>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</si>
  <si>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</si>
  <si>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</si>
  <si>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</si>
  <si>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</si>
  <si>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</si>
  <si>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</si>
  <si>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</si>
  <si>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</si>
  <si>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</si>
  <si>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</si>
  <si>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</si>
  <si>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</si>
  <si>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</si>
  <si>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</si>
  <si>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</si>
  <si>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</si>
  <si>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</si>
  <si>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</si>
  <si>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</si>
  <si>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</si>
  <si>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</si>
  <si>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</si>
  <si>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</si>
  <si>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</si>
  <si>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</si>
  <si>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</si>
  <si>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</si>
  <si>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</si>
  <si>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</si>
  <si>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</si>
  <si>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</si>
  <si>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</si>
  <si>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</si>
  <si>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</si>
  <si>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</si>
  <si>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</si>
  <si>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</si>
  <si>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</si>
  <si>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</si>
  <si>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</si>
  <si>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</si>
  <si>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</si>
  <si>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</si>
  <si>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</si>
  <si>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</si>
  <si>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</si>
  <si>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</si>
  <si>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</si>
  <si>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</si>
  <si>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</si>
  <si>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</si>
  <si>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</si>
  <si>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</si>
  <si>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</si>
  <si>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</si>
  <si>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</si>
  <si>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</si>
  <si>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</si>
  <si>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</si>
  <si>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</si>
  <si>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</si>
  <si>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</si>
  <si>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</si>
  <si>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</si>
  <si>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</si>
  <si>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</si>
  <si>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</si>
  <si>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</si>
  <si>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</si>
  <si>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</si>
  <si>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</si>
  <si>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</si>
  <si>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</si>
  <si>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</si>
  <si>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</si>
  <si>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</si>
  <si>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</si>
  <si>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</si>
  <si>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</si>
  <si>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</si>
  <si>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</si>
  <si>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</si>
  <si>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</si>
  <si>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</si>
  <si>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</si>
  <si>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</si>
  <si>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</si>
  <si>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</si>
  <si>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</si>
  <si>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</si>
  <si>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</si>
  <si>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</si>
  <si>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</si>
  <si>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</si>
  <si>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</si>
  <si>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</si>
  <si>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</si>
  <si>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</si>
  <si>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</si>
  <si>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</si>
  <si>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</si>
  <si>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</si>
  <si>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</si>
  <si>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</si>
  <si>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</si>
  <si>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</si>
  <si>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</si>
  <si>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</si>
  <si>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</si>
  <si>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</si>
  <si>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</si>
  <si>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</si>
  <si>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</si>
  <si>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</si>
  <si>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</si>
  <si>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</si>
  <si>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</si>
  <si>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</si>
  <si>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</si>
  <si>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</si>
  <si>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</si>
  <si>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</si>
  <si>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</si>
  <si>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</si>
  <si>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</si>
  <si>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</si>
  <si>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</si>
  <si>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</si>
  <si>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</si>
  <si>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</si>
  <si>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</si>
  <si>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</si>
  <si>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</si>
  <si>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</si>
  <si>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</si>
  <si>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</si>
  <si>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</si>
  <si>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</si>
  <si>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</si>
  <si>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</si>
  <si>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</si>
  <si>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</si>
  <si>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</si>
  <si>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</si>
  <si>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</si>
  <si>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</si>
  <si>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</si>
  <si>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</si>
  <si>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</si>
  <si>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</si>
  <si>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</si>
  <si>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</si>
  <si>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</si>
  <si>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</si>
  <si>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</si>
  <si>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</si>
  <si>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</si>
  <si>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</si>
  <si>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</si>
  <si>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</si>
  <si>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</si>
  <si>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</si>
  <si>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</si>
  <si>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</si>
  <si>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</si>
  <si>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</si>
  <si>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</si>
  <si>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</si>
  <si>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</si>
  <si>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</si>
  <si>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</si>
  <si>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</si>
  <si>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</si>
  <si>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</si>
  <si>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</si>
  <si>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</si>
  <si>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</si>
  <si>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</si>
  <si>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</si>
  <si>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</si>
  <si>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</si>
  <si>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</si>
  <si>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</si>
  <si>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</si>
  <si>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</si>
  <si>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</si>
  <si>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</si>
  <si>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</si>
  <si>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</si>
  <si>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</si>
  <si>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</si>
  <si>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</si>
  <si>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</si>
  <si>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</si>
  <si>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</si>
  <si>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</si>
  <si>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</si>
  <si>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</si>
  <si>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</si>
  <si>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</si>
  <si>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</si>
  <si>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</si>
  <si>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</si>
  <si>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</si>
  <si>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</si>
  <si>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</si>
  <si>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</si>
  <si>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</si>
  <si>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</si>
  <si>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</si>
  <si>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</si>
  <si>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</si>
  <si>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</si>
  <si>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</si>
  <si>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</si>
  <si>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</si>
  <si>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</si>
  <si>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</si>
  <si>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</si>
  <si>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</si>
  <si>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</si>
  <si>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</si>
  <si>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</si>
  <si>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</si>
  <si>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</si>
  <si>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</si>
  <si>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</si>
  <si>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</si>
  <si>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</si>
  <si>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</si>
  <si>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</si>
  <si>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</si>
  <si>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</si>
  <si>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</si>
  <si>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</si>
  <si>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</si>
  <si>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</si>
  <si>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</si>
  <si>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</si>
  <si>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</si>
  <si>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</si>
  <si>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</si>
  <si>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</si>
  <si>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</si>
  <si>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</si>
  <si>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</si>
  <si>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</si>
  <si>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</si>
  <si>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</si>
  <si>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</si>
  <si>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</si>
  <si>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</si>
  <si>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</si>
  <si>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</si>
  <si>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</si>
  <si>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</si>
  <si>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</si>
  <si>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</si>
  <si>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</si>
  <si>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</si>
  <si>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</si>
  <si>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</si>
  <si>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</si>
  <si>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</si>
  <si>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</si>
  <si>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</si>
  <si>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</si>
  <si>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</si>
  <si>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</si>
  <si>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</si>
  <si>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</si>
  <si>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</si>
  <si>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</si>
  <si>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</si>
  <si>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</si>
  <si>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</si>
  <si>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</si>
  <si>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</si>
  <si>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</si>
  <si>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</si>
  <si>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</si>
  <si>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</si>
  <si>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</si>
  <si>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</si>
  <si>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</si>
  <si>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</si>
  <si>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</si>
  <si>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</si>
  <si>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</si>
  <si>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</si>
  <si>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</si>
  <si>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</si>
  <si>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</si>
  <si>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</si>
  <si>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</si>
  <si>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</si>
  <si>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</si>
  <si>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</si>
  <si>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</si>
  <si>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</si>
  <si>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</si>
  <si>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</si>
  <si>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</si>
  <si>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</si>
  <si>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</si>
  <si>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</si>
  <si>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</si>
  <si>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</si>
  <si>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</si>
  <si>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</si>
  <si>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</si>
  <si>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</si>
  <si>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</si>
  <si>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</si>
  <si>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</si>
  <si>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</si>
  <si>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</si>
  <si>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</si>
  <si>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</si>
  <si>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</si>
  <si>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</si>
  <si>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</si>
  <si>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</si>
  <si>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</si>
  <si>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</si>
  <si>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</si>
  <si>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</si>
  <si>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</si>
  <si>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</si>
  <si>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</si>
  <si>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</si>
  <si>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</si>
  <si>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</si>
  <si>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</si>
  <si>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</si>
  <si>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</si>
  <si>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</si>
  <si>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</si>
  <si>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</si>
  <si>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</si>
  <si>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</si>
  <si>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</si>
  <si>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</si>
  <si>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</si>
  <si>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</si>
  <si>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</si>
  <si>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</si>
  <si>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</si>
  <si>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</si>
  <si>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</si>
  <si>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</si>
  <si>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</si>
  <si>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</si>
  <si>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</si>
  <si>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</si>
  <si>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</si>
  <si>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</si>
  <si>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</si>
  <si>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</si>
  <si>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</si>
  <si>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</si>
  <si>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</si>
  <si>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</si>
  <si>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</si>
  <si>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</si>
  <si>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</si>
  <si>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</si>
  <si>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</si>
  <si>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</si>
  <si>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</si>
  <si>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</si>
  <si>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</si>
  <si>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</si>
  <si>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</si>
  <si>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</si>
  <si>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</si>
  <si>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</si>
  <si>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</si>
  <si>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</si>
  <si>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</si>
  <si>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</si>
  <si>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</si>
  <si>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</si>
  <si>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</si>
  <si>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</si>
  <si>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</si>
  <si>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</si>
  <si>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</si>
  <si>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</si>
  <si>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</si>
  <si>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</si>
  <si>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</si>
  <si>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</si>
  <si>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</si>
  <si>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</si>
  <si>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</si>
  <si>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</si>
  <si>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</si>
  <si>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</si>
  <si>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</si>
  <si>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</si>
  <si>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</si>
  <si>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</si>
  <si>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</si>
  <si>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</si>
  <si>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</si>
  <si>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</si>
  <si>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</si>
  <si>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</si>
  <si>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</si>
  <si>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</si>
  <si>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</si>
  <si>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</si>
  <si>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</si>
  <si>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</si>
  <si>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</si>
  <si>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</si>
  <si>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</si>
  <si>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</si>
  <si>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</si>
  <si>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</si>
  <si>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</si>
  <si>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</si>
  <si>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</si>
  <si>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</si>
  <si>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</si>
  <si>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</si>
  <si>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</si>
  <si>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</si>
  <si>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</si>
  <si>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</si>
  <si>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</si>
  <si>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</si>
  <si>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</si>
  <si>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</si>
  <si>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</si>
  <si>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</si>
  <si>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</si>
  <si>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</si>
  <si>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</si>
  <si>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</si>
  <si>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</si>
  <si>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</si>
  <si>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</si>
  <si>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</si>
  <si>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</si>
  <si>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</si>
  <si>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</si>
  <si>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</si>
  <si>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</si>
  <si>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</si>
  <si>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</si>
  <si>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</si>
  <si>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</si>
  <si>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</si>
  <si>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</si>
  <si>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</si>
  <si>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</si>
  <si>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</si>
  <si>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</si>
  <si>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</si>
  <si>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</si>
  <si>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</si>
  <si>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</si>
  <si>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</si>
  <si>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</si>
  <si>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</si>
  <si>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</si>
  <si>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</si>
  <si>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</si>
  <si>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</si>
  <si>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</si>
  <si>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</si>
  <si>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</si>
  <si>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</si>
  <si>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</si>
  <si>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</si>
  <si>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</si>
  <si>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</si>
  <si>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</si>
  <si>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</si>
  <si>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</si>
  <si>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</si>
  <si>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</si>
  <si>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</si>
  <si>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</si>
  <si>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</si>
  <si>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</si>
  <si>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</si>
  <si>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</si>
  <si>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</si>
  <si>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</si>
  <si>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</si>
  <si>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</si>
  <si>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</si>
  <si>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</si>
  <si>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</si>
  <si>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</si>
  <si>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</si>
  <si>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</si>
  <si>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</si>
  <si>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</si>
  <si>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</si>
  <si>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</si>
  <si>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</si>
  <si>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</si>
  <si>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</si>
  <si>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</si>
  <si>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</si>
  <si>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</si>
  <si>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</si>
  <si>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</si>
  <si>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</si>
  <si>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</si>
  <si>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</si>
  <si>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</si>
  <si>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</si>
  <si>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</si>
  <si>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</si>
  <si>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</si>
  <si>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</si>
  <si>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</si>
  <si>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</si>
  <si>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</si>
  <si>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</si>
  <si>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</si>
  <si>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</si>
  <si>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</si>
  <si>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</si>
  <si>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</si>
  <si>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</si>
  <si>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</si>
  <si>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</si>
  <si>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</si>
  <si>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</si>
  <si>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</si>
  <si>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</si>
  <si>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</si>
  <si>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</si>
  <si>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</si>
  <si>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</si>
  <si>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</si>
  <si>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</si>
  <si>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</si>
  <si>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</si>
  <si>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</si>
  <si>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</si>
  <si>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</si>
  <si>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</si>
  <si>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</si>
  <si>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</si>
  <si>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</si>
  <si>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</si>
  <si>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</si>
  <si>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</si>
  <si>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</si>
  <si>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</si>
  <si>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</si>
  <si>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</si>
  <si>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</si>
  <si>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</si>
  <si>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</si>
  <si>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</si>
  <si>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</si>
  <si>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</si>
  <si>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</si>
  <si>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</si>
  <si>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</si>
  <si>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</si>
  <si>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</si>
  <si>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</si>
  <si>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</si>
  <si>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</si>
  <si>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</si>
  <si>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</si>
  <si>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</si>
  <si>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</si>
  <si>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</si>
  <si>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</si>
  <si>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</si>
  <si>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</si>
  <si>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</si>
  <si>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</si>
  <si>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</si>
  <si>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</si>
  <si>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</si>
  <si>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</si>
  <si>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</si>
  <si>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</si>
  <si>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</si>
  <si>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</si>
  <si>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</si>
  <si>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</si>
  <si>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</si>
  <si>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</si>
  <si>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</si>
  <si>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</si>
  <si>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</si>
  <si>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</si>
  <si>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</si>
  <si>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</si>
  <si>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</si>
  <si>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</si>
  <si>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</si>
  <si>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</si>
  <si>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</si>
  <si>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</si>
  <si>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</si>
  <si>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</si>
  <si>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</si>
  <si>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</si>
  <si>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</si>
  <si>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</si>
  <si>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</si>
  <si>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</si>
  <si>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</si>
  <si>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</si>
  <si>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</si>
  <si>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</si>
  <si>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</si>
  <si>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</si>
  <si>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</si>
  <si>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</si>
  <si>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</si>
  <si>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</si>
  <si>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</si>
  <si>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</si>
  <si>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</si>
  <si>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</si>
  <si>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</si>
  <si>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</si>
  <si>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</si>
  <si>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</si>
  <si>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</si>
  <si>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</si>
  <si>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</si>
  <si>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</si>
  <si>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</si>
  <si>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</si>
  <si>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</si>
  <si>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</si>
  <si>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</si>
  <si>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</si>
  <si>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</si>
  <si>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</si>
  <si>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</si>
  <si>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</si>
  <si>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</si>
  <si>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</si>
  <si>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</si>
  <si>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</si>
  <si>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</si>
  <si>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</si>
  <si>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</si>
  <si>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</si>
  <si>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</si>
  <si>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</si>
  <si>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</si>
  <si>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</si>
  <si>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</si>
  <si>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</si>
  <si>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</si>
  <si>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</si>
  <si>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</si>
  <si>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</si>
  <si>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</si>
  <si>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</si>
  <si>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</si>
  <si>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</si>
  <si>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</si>
  <si>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</si>
  <si>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</si>
  <si>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</si>
  <si>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</si>
  <si>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</si>
  <si>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</si>
  <si>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</si>
  <si>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</si>
  <si>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</si>
  <si>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</si>
  <si>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</si>
  <si>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</si>
  <si>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</si>
  <si>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</si>
  <si>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</si>
  <si>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</si>
  <si>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</si>
  <si>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</si>
  <si>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</si>
  <si>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</si>
  <si>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</si>
  <si>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</si>
  <si>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</si>
  <si>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</si>
  <si>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</si>
  <si>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</si>
  <si>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</si>
  <si>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</si>
  <si>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</si>
  <si>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</si>
  <si>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</si>
  <si>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</si>
  <si>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</si>
  <si>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</si>
  <si>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</si>
  <si>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</si>
  <si>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</si>
  <si>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</si>
  <si>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</si>
  <si>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</si>
  <si>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</si>
  <si>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</si>
  <si>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</si>
  <si>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</si>
  <si>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</si>
  <si>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</si>
  <si>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</si>
  <si>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</si>
  <si>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</si>
  <si>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</si>
  <si>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</si>
  <si>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</si>
  <si>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</si>
  <si>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</si>
  <si>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</si>
  <si>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</si>
  <si>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</si>
  <si>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</si>
  <si>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</si>
  <si>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</si>
  <si>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</si>
  <si>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</si>
  <si>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</si>
  <si>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</si>
  <si>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</si>
  <si>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</si>
  <si>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</si>
  <si>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</si>
  <si>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</si>
  <si>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</si>
  <si>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</si>
  <si>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</si>
  <si>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</si>
  <si>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</si>
  <si>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</si>
  <si>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</si>
  <si>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</si>
  <si>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</si>
  <si>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</si>
  <si>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</si>
  <si>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</si>
  <si>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</si>
  <si>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</si>
  <si>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</si>
  <si>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</si>
  <si>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</si>
  <si>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</si>
  <si>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</si>
  <si>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</si>
  <si>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</si>
  <si>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</si>
  <si>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</si>
  <si>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</si>
  <si>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</si>
  <si>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</si>
  <si>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</si>
  <si>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</si>
  <si>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</si>
  <si>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</si>
  <si>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</si>
  <si>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</si>
  <si>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</si>
  <si>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</si>
  <si>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</si>
  <si>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</si>
  <si>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</si>
  <si>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</si>
  <si>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</si>
  <si>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</si>
  <si>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</si>
  <si>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</si>
  <si>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</si>
  <si>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</si>
  <si>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</si>
  <si>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</si>
  <si>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</si>
  <si>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</si>
  <si>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</si>
  <si>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</si>
  <si>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</si>
  <si>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</si>
  <si>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</si>
  <si>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</si>
  <si>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</si>
  <si>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</si>
  <si>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</si>
  <si>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</si>
  <si>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</si>
  <si>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</si>
  <si>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</si>
  <si>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</si>
  <si>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</si>
  <si>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</si>
  <si>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</si>
  <si>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</si>
  <si>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</si>
  <si>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</si>
  <si>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</si>
  <si>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</si>
  <si>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</si>
  <si>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</si>
  <si>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</si>
  <si>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</si>
  <si>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</si>
  <si>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</si>
  <si>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</si>
  <si>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</si>
  <si>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</si>
  <si>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</si>
  <si>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</si>
  <si>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</si>
  <si>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</si>
  <si>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</si>
  <si>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</si>
  <si>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</si>
  <si>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</si>
  <si>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</si>
  <si>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</si>
  <si>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</si>
  <si>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</si>
  <si>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</si>
  <si>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</si>
  <si>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</si>
  <si>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</si>
  <si>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</si>
  <si>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</si>
  <si>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</si>
  <si>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</si>
  <si>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</si>
  <si>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</si>
  <si>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</si>
  <si>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</si>
  <si>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</si>
  <si>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</si>
  <si>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</si>
  <si>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</si>
  <si>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</si>
  <si>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</si>
  <si>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</si>
  <si>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</si>
  <si>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</si>
  <si>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</si>
  <si>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</si>
  <si>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</si>
  <si>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</si>
  <si>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</si>
  <si>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</si>
  <si>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</si>
  <si>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</si>
  <si>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</si>
  <si>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</si>
  <si>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</si>
  <si>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</si>
  <si>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</si>
  <si>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</si>
  <si>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</si>
  <si>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</si>
  <si>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</si>
  <si>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</si>
  <si>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</si>
  <si>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</si>
  <si>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</si>
  <si>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</si>
  <si>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</si>
  <si>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</si>
  <si>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</si>
  <si>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</si>
  <si>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</si>
  <si>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</si>
  <si>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</si>
  <si>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</si>
  <si>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</si>
  <si>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</si>
  <si>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</si>
  <si>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</si>
  <si>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</si>
  <si>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</si>
  <si>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</si>
  <si>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</si>
  <si>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</si>
  <si>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</si>
  <si>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</si>
  <si>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</si>
  <si>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</si>
  <si>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</si>
  <si>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</si>
  <si>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</si>
  <si>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</si>
  <si>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</si>
  <si>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</si>
  <si>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</si>
  <si>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</si>
  <si>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</si>
  <si>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</si>
  <si>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</si>
  <si>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</si>
  <si>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</si>
  <si>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</si>
  <si>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</si>
  <si>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</si>
  <si>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</si>
  <si>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</si>
  <si>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</si>
  <si>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</si>
  <si>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</si>
  <si>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</si>
  <si>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</si>
  <si>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</si>
  <si>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</si>
  <si>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</si>
  <si>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</si>
  <si>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</si>
  <si>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</si>
  <si>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</si>
  <si>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</si>
  <si>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</si>
  <si>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</si>
  <si>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</si>
  <si>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</si>
  <si>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</si>
  <si>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</si>
  <si>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</si>
  <si>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</si>
  <si>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</si>
  <si>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</si>
  <si>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</si>
  <si>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</si>
  <si>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</si>
  <si>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</si>
  <si>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</si>
  <si>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</si>
  <si>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</si>
  <si>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</si>
  <si>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</si>
  <si>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</si>
  <si>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</si>
  <si>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</si>
  <si>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</si>
  <si>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</si>
  <si>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</si>
  <si>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</si>
  <si>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</si>
  <si>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</si>
  <si>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</si>
  <si>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</si>
  <si>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</si>
  <si>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</si>
  <si>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</si>
  <si>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</si>
  <si>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</si>
  <si>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</si>
  <si>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</si>
  <si>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</si>
  <si>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</si>
  <si>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</si>
  <si>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</si>
  <si>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</si>
  <si>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</si>
  <si>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</si>
  <si>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</si>
  <si>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</si>
  <si>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</si>
  <si>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</si>
  <si>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</si>
  <si>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</si>
  <si>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</si>
  <si>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</si>
  <si>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</si>
  <si>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</si>
  <si>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</si>
  <si>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</si>
  <si>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</si>
  <si>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</si>
  <si>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</si>
  <si>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</si>
  <si>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</si>
  <si>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</si>
  <si>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</si>
  <si>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</si>
  <si>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</si>
  <si>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</si>
  <si>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</si>
  <si>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</si>
  <si>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</si>
  <si>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</si>
  <si>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</si>
  <si>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</si>
  <si>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</si>
  <si>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</si>
  <si>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</si>
  <si>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</si>
  <si>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</si>
  <si>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</si>
  <si>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</si>
  <si>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</si>
  <si>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</si>
  <si>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</si>
  <si>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</si>
  <si>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</si>
  <si>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</si>
  <si>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</si>
  <si>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</si>
  <si>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</si>
  <si>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</si>
  <si>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</si>
  <si>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</si>
  <si>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</si>
  <si>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</si>
  <si>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</si>
  <si>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</si>
  <si>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</si>
  <si>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</si>
  <si>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</si>
  <si>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</si>
  <si>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</si>
  <si>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</si>
  <si>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</si>
  <si>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</si>
  <si>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</si>
  <si>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</si>
  <si>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</si>
  <si>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</si>
  <si>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</si>
  <si>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</si>
  <si>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</si>
  <si>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</si>
  <si>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</si>
  <si>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</si>
  <si>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</si>
  <si>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</si>
  <si>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</si>
  <si>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</si>
  <si>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</si>
  <si>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</si>
  <si>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</si>
  <si>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</si>
  <si>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</si>
  <si>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</si>
  <si>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</si>
  <si>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</si>
  <si>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</si>
  <si>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</si>
  <si>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</si>
  <si>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</si>
  <si>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</si>
  <si>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</si>
  <si>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</si>
  <si>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</si>
  <si>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</si>
  <si>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</si>
  <si>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</si>
  <si>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</si>
  <si>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</si>
  <si>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</si>
  <si>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</si>
  <si>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</si>
  <si>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</si>
  <si>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</si>
  <si>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</si>
  <si>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</si>
  <si>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</si>
  <si>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</si>
  <si>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</si>
  <si>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</si>
  <si>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</si>
  <si>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</si>
  <si>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</si>
  <si>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</si>
  <si>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</si>
  <si>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</si>
  <si>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</si>
  <si>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</si>
  <si>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</si>
  <si>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</si>
  <si>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</si>
  <si>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</si>
  <si>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</si>
  <si>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</si>
  <si>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</si>
  <si>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</si>
  <si>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</si>
  <si>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</si>
  <si>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</si>
  <si>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</si>
  <si>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</si>
  <si>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</si>
  <si>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</si>
  <si>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</si>
  <si>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</si>
  <si>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</si>
  <si>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</si>
  <si>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</si>
  <si>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</si>
  <si>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</si>
  <si>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</si>
  <si>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</si>
  <si>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</si>
  <si>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</si>
  <si>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</si>
  <si>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</si>
  <si>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</si>
  <si>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</si>
  <si>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</si>
  <si>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</si>
  <si>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</si>
  <si>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</si>
  <si>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</si>
  <si>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</si>
  <si>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</si>
  <si>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</si>
  <si>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</si>
  <si>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</si>
  <si>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</si>
  <si>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</si>
  <si>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</si>
  <si>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</si>
  <si>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</si>
  <si>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</si>
  <si>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</si>
  <si>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</si>
  <si>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</si>
  <si>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</si>
  <si>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</si>
  <si>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</si>
  <si>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</si>
  <si>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</si>
  <si>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</si>
  <si>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</si>
  <si>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</si>
  <si>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</si>
  <si>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</si>
  <si>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</si>
  <si>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</si>
  <si>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</si>
  <si>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</si>
  <si>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</si>
  <si>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</si>
  <si>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</si>
  <si>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</si>
  <si>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</si>
  <si>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</si>
  <si>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</si>
  <si>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</si>
  <si>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</si>
  <si>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</si>
  <si>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</si>
  <si>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</si>
  <si>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</si>
  <si>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</si>
  <si>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</si>
  <si>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</si>
  <si>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</si>
  <si>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</si>
  <si>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</si>
  <si>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</si>
  <si>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</si>
  <si>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</si>
  <si>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</si>
  <si>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</si>
  <si>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</si>
  <si>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</si>
  <si>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</si>
  <si>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</si>
  <si>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</si>
  <si>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</si>
  <si>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</si>
  <si>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</si>
  <si>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</si>
  <si>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</si>
  <si>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</si>
  <si>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</si>
  <si>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</si>
  <si>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</si>
  <si>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</si>
  <si>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</si>
  <si>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</si>
  <si>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</si>
  <si>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</si>
  <si>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</si>
  <si>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</si>
  <si>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</si>
  <si>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</si>
  <si>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</si>
  <si>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</si>
  <si>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</si>
  <si>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</si>
  <si>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</si>
  <si>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</si>
  <si>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</si>
  <si>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</si>
  <si>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</si>
  <si>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</si>
  <si>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</si>
  <si>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</si>
  <si>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</si>
  <si>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</si>
  <si>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</si>
  <si>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</si>
  <si>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</si>
  <si>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</si>
  <si>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</si>
  <si>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</si>
  <si>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</si>
  <si>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</si>
  <si>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</si>
  <si>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</si>
  <si>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</si>
  <si>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</si>
  <si>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</si>
  <si>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</si>
  <si>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</si>
  <si>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</si>
  <si>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</si>
  <si>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</si>
  <si>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</si>
  <si>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</si>
  <si>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</si>
  <si>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</si>
  <si>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</si>
  <si>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</si>
  <si>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</si>
  <si>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</si>
  <si>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</si>
  <si>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</si>
  <si>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</si>
  <si>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</si>
  <si>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</si>
  <si>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</si>
  <si>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</si>
  <si>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</si>
  <si>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</si>
  <si>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</si>
  <si>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</si>
  <si>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</si>
  <si>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</si>
  <si>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</si>
  <si>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</si>
  <si>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</si>
  <si>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</si>
  <si>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</si>
  <si>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</si>
  <si>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</si>
  <si>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</si>
  <si>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</si>
  <si>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</si>
  <si>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</si>
  <si>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</si>
  <si>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</si>
  <si>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</si>
  <si>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</si>
  <si>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</si>
  <si>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</si>
  <si>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</si>
  <si>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</si>
  <si>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</si>
  <si>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</si>
  <si>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</si>
  <si>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</si>
  <si>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</si>
  <si>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</si>
  <si>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</si>
  <si>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</si>
  <si>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</si>
  <si>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</si>
  <si>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</si>
  <si>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</si>
  <si>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</si>
  <si>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</si>
  <si>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</si>
  <si>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</si>
  <si>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</si>
  <si>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</si>
  <si>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</si>
  <si>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</si>
  <si>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</si>
  <si>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</si>
  <si>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</si>
  <si>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</si>
  <si>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</si>
  <si>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</si>
  <si>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</si>
  <si>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</si>
  <si>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</si>
  <si>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</si>
  <si>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</si>
  <si>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</si>
  <si>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</si>
  <si>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</si>
  <si>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</si>
  <si>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</si>
  <si>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</si>
  <si>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</si>
  <si>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</si>
  <si>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</si>
  <si>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</si>
  <si>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</si>
  <si>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</si>
  <si>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</si>
  <si>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</si>
  <si>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</si>
  <si>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</si>
  <si>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</si>
  <si>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</si>
  <si>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</si>
  <si>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</si>
  <si>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</si>
  <si>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</si>
  <si>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</si>
  <si>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</si>
  <si>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</si>
  <si>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</si>
  <si>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</si>
  <si>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</si>
  <si>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</si>
  <si>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</si>
  <si>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</si>
  <si>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</si>
  <si>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</si>
  <si>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</si>
  <si>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</si>
  <si>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</si>
  <si>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</si>
  <si>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</si>
  <si>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</si>
  <si>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</si>
  <si>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</si>
  <si>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</si>
  <si>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</si>
  <si>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</si>
  <si>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</si>
  <si>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</si>
  <si>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</si>
  <si>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</si>
  <si>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</si>
  <si>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</si>
  <si>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</si>
  <si>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</si>
  <si>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</si>
  <si>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</si>
  <si>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</si>
  <si>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</si>
  <si>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</si>
  <si>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</si>
  <si>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</si>
  <si>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</si>
  <si>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</si>
  <si>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</si>
  <si>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</si>
  <si>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</si>
  <si>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</si>
  <si>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</si>
  <si>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</si>
  <si>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</si>
  <si>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</si>
  <si>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</si>
  <si>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</si>
  <si>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</si>
  <si>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</si>
  <si>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</si>
  <si>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</si>
  <si>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</si>
  <si>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</si>
  <si>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</si>
  <si>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</si>
  <si>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</si>
  <si>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</si>
  <si>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</si>
  <si>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</si>
  <si>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</si>
  <si>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</si>
  <si>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</si>
  <si>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</si>
  <si>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</si>
  <si>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</si>
  <si>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</si>
  <si>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</si>
  <si>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</si>
  <si>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</si>
  <si>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</si>
  <si>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</si>
  <si>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</si>
  <si>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</si>
  <si>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</si>
  <si>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</si>
  <si>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</si>
  <si>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</si>
  <si>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</si>
  <si>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</si>
  <si>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</si>
  <si>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</si>
  <si>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</si>
  <si>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</si>
  <si>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</si>
  <si>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</si>
  <si>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</si>
  <si>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</si>
  <si>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</si>
  <si>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</si>
  <si>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</si>
  <si>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</si>
  <si>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</si>
  <si>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</si>
  <si>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</si>
  <si>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</si>
  <si>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</si>
  <si>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</si>
  <si>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</si>
  <si>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</si>
  <si>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</si>
  <si>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</si>
  <si>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</si>
  <si>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</si>
  <si>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</si>
  <si>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</si>
  <si>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</si>
  <si>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</si>
  <si>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</si>
  <si>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</si>
  <si>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</si>
  <si>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</si>
  <si>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</si>
  <si>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</si>
  <si>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</si>
  <si>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</si>
  <si>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</si>
  <si>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</si>
  <si>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</si>
  <si>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</si>
  <si>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</si>
  <si>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</si>
  <si>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</si>
  <si>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</si>
  <si>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</si>
  <si>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</si>
  <si>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</si>
  <si>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</si>
  <si>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</si>
  <si>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</si>
  <si>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</si>
  <si>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</si>
  <si>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</si>
  <si>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</si>
  <si>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</si>
  <si>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</si>
  <si>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</si>
  <si>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</si>
  <si>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</si>
  <si>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</si>
  <si>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</si>
  <si>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</si>
  <si>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</si>
  <si>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</si>
  <si>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</si>
  <si>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</si>
  <si>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</si>
  <si>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</si>
  <si>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</si>
  <si>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</si>
  <si>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</si>
  <si>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</si>
  <si>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</si>
  <si>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</si>
  <si>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</si>
  <si>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</si>
  <si>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</si>
  <si>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</si>
  <si>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</si>
  <si>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</si>
  <si>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</si>
  <si>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</si>
  <si>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</si>
  <si>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</si>
  <si>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</si>
  <si>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</si>
  <si>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</si>
  <si>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</si>
  <si>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</si>
  <si>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</si>
  <si>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</si>
  <si>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</si>
  <si>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</si>
  <si>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</si>
  <si>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</si>
  <si>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</si>
  <si>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</si>
  <si>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</si>
  <si>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</si>
  <si>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</si>
  <si>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</si>
  <si>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</si>
  <si>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</si>
  <si>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</si>
  <si>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</si>
  <si>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</si>
  <si>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</si>
  <si>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</si>
  <si>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</si>
  <si>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</si>
  <si>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</si>
  <si>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</si>
  <si>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</si>
  <si>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</si>
  <si>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</si>
  <si>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</si>
  <si>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</si>
  <si>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</si>
  <si>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</si>
  <si>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</si>
  <si>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</si>
  <si>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</si>
  <si>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</si>
  <si>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</si>
  <si>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</si>
  <si>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</si>
  <si>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</si>
  <si>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</si>
  <si>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</si>
  <si>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</si>
  <si>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</si>
  <si>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</si>
  <si>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</si>
  <si>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</si>
  <si>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</si>
  <si>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</si>
  <si>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</si>
  <si>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</si>
  <si>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</si>
  <si>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</si>
  <si>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</si>
  <si>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</si>
  <si>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</si>
  <si>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</si>
  <si>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</si>
  <si>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</si>
  <si>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</si>
  <si>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</si>
  <si>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</si>
  <si>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</si>
  <si>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</si>
  <si>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</si>
  <si>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</si>
  <si>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</si>
  <si>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</si>
  <si>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</si>
  <si>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</si>
  <si>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</si>
  <si>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</si>
  <si>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</si>
  <si>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</si>
  <si>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</si>
  <si>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</si>
  <si>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</si>
  <si>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</si>
  <si>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</si>
  <si>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</si>
  <si>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</si>
  <si>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</si>
  <si>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</si>
  <si>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</si>
  <si>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</si>
  <si>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</si>
  <si>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</si>
  <si>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</si>
  <si>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</si>
  <si>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</si>
  <si>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</si>
  <si>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</si>
  <si>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</si>
  <si>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</si>
  <si>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</si>
  <si>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</si>
  <si>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</si>
  <si>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</si>
  <si>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</si>
  <si>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</si>
  <si>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</si>
  <si>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</si>
  <si>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</si>
  <si>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</si>
  <si>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</si>
  <si>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</si>
  <si>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</si>
  <si>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</si>
  <si>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</si>
  <si>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</si>
  <si>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</si>
  <si>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</si>
  <si>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</si>
  <si>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</si>
  <si>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</si>
  <si>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</si>
  <si>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</si>
  <si>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</si>
  <si>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</si>
  <si>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</si>
  <si>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</si>
  <si>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</si>
  <si>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</si>
  <si>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</si>
  <si>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</si>
  <si>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</si>
  <si>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</si>
  <si>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</si>
  <si>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</si>
  <si>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</si>
  <si>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</si>
  <si>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</si>
  <si>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</si>
  <si>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</si>
  <si>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</si>
  <si>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</si>
  <si>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</si>
  <si>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</si>
  <si>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</si>
  <si>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</si>
  <si>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</si>
  <si>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</si>
  <si>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</si>
  <si>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</si>
  <si>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</si>
  <si>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</si>
  <si>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</si>
  <si>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</si>
  <si>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</si>
  <si>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</si>
  <si>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</si>
  <si>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</si>
  <si>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</si>
  <si>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</si>
  <si>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</si>
  <si>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</si>
  <si>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</si>
  <si>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</si>
  <si>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</si>
  <si>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</si>
  <si>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</si>
  <si>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</si>
  <si>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</si>
  <si>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</si>
  <si>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</si>
  <si>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</si>
  <si>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</si>
  <si>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</si>
  <si>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</si>
  <si>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</si>
  <si>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</si>
  <si>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</si>
  <si>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</si>
  <si>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</si>
  <si>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</si>
  <si>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</si>
  <si>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</si>
  <si>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</si>
  <si>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</si>
  <si>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</si>
  <si>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</si>
  <si>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</si>
  <si>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</si>
  <si>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</si>
  <si>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</si>
  <si>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</si>
  <si>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</si>
  <si>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</si>
  <si>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</si>
  <si>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</si>
  <si>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</si>
  <si>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</si>
  <si>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</si>
  <si>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</si>
  <si>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</si>
  <si>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</si>
  <si>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</si>
  <si>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</si>
  <si>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</si>
  <si>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</si>
  <si>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</si>
  <si>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</si>
  <si>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</si>
  <si>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</si>
  <si>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</si>
  <si>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</si>
  <si>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</si>
  <si>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</si>
  <si>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</si>
  <si>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</si>
  <si>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</si>
  <si>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</si>
  <si>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</si>
  <si>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</si>
  <si>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</si>
  <si>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</si>
  <si>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</si>
  <si>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</si>
  <si>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</si>
  <si>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</si>
  <si>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</si>
  <si>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</si>
  <si>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</si>
  <si>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</si>
  <si>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</si>
  <si>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</si>
  <si>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</si>
  <si>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</si>
  <si>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</si>
  <si>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</si>
  <si>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</si>
  <si>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</si>
  <si>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</si>
  <si>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</si>
  <si>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</si>
  <si>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</si>
  <si>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</si>
  <si>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</si>
  <si>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</si>
  <si>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</si>
  <si>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</si>
  <si>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</si>
  <si>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</si>
  <si>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</si>
  <si>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</si>
  <si>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</si>
  <si>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</si>
  <si>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</si>
  <si>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</si>
  <si>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</si>
  <si>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</si>
  <si>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</si>
  <si>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</si>
  <si>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</si>
  <si>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</si>
  <si>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</si>
  <si>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</si>
  <si>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</si>
  <si>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</si>
  <si>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</si>
  <si>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</si>
  <si>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</si>
  <si>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</si>
  <si>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</si>
  <si>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</si>
  <si>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</si>
  <si>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</si>
  <si>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</si>
  <si>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</si>
  <si>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</si>
  <si>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</si>
  <si>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</si>
  <si>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</si>
  <si>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</si>
  <si>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</si>
  <si>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</si>
  <si>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</si>
  <si>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</si>
  <si>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</si>
  <si>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</si>
  <si>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</si>
  <si>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</si>
  <si>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</si>
  <si>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</si>
  <si>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</si>
  <si>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</si>
  <si>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</si>
  <si>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</si>
  <si>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</si>
  <si>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</si>
  <si>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</si>
  <si>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</si>
  <si>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</si>
  <si>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</si>
  <si>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</si>
  <si>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</si>
  <si>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</si>
  <si>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</si>
  <si>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</si>
  <si>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</si>
  <si>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</si>
  <si>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</si>
  <si>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</si>
  <si>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</si>
  <si>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</si>
  <si>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</si>
  <si>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</si>
  <si>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</si>
  <si>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</si>
  <si>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</si>
  <si>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</si>
  <si>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</si>
  <si>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</si>
  <si>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</si>
  <si>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</si>
  <si>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</si>
  <si>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</si>
  <si>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</si>
  <si>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</si>
  <si>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</si>
  <si>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</si>
  <si>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</si>
  <si>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</si>
  <si>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</si>
  <si>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</si>
  <si>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</si>
  <si>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</si>
  <si>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</si>
  <si>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</si>
  <si>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</si>
  <si>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</si>
  <si>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</si>
  <si>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</si>
  <si>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</si>
  <si>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</si>
  <si>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</si>
  <si>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</si>
  <si>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</si>
  <si>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</si>
  <si>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</si>
  <si>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</si>
  <si>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</si>
  <si>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</si>
  <si>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</si>
  <si>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</si>
  <si>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</si>
  <si>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</si>
  <si>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</si>
  <si>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</si>
  <si>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</si>
  <si>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</si>
  <si>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</si>
  <si>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</si>
  <si>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</si>
  <si>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</si>
  <si>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</si>
  <si>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</si>
  <si>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</si>
  <si>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</si>
  <si>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</si>
  <si>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</si>
  <si>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</si>
  <si>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</si>
  <si>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</si>
  <si>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</si>
  <si>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</si>
  <si>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</si>
  <si>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</si>
  <si>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</si>
  <si>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</si>
  <si>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</si>
  <si>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</si>
  <si>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</si>
  <si>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</si>
  <si>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</si>
  <si>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</si>
  <si>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</si>
  <si>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</si>
  <si>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</si>
  <si>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</si>
  <si>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</si>
  <si>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</si>
  <si>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</si>
  <si>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</si>
  <si>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</si>
  <si>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</si>
  <si>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</si>
  <si>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</si>
  <si>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</si>
  <si>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</si>
  <si>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</si>
  <si>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</si>
  <si>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</si>
  <si>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</si>
  <si>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</si>
  <si>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</si>
  <si>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</si>
  <si>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</si>
  <si>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</si>
  <si>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</si>
  <si>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</si>
  <si>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</si>
  <si>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</si>
  <si>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</si>
  <si>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</si>
  <si>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</si>
  <si>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</si>
  <si>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</si>
  <si>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</si>
  <si>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</si>
  <si>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</si>
  <si>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</si>
  <si>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</si>
  <si>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</si>
  <si>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</si>
  <si>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</si>
  <si>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</si>
  <si>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</si>
  <si>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</si>
  <si>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</si>
  <si>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</si>
  <si>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</si>
  <si>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</si>
  <si>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</si>
  <si>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</si>
  <si>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</si>
  <si>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</si>
  <si>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</si>
  <si>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</si>
  <si>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</si>
  <si>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</si>
  <si>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</si>
  <si>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</si>
  <si>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</si>
  <si>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</si>
  <si>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</si>
  <si>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</si>
  <si>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</si>
  <si>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</si>
  <si>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</si>
  <si>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</si>
  <si>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</si>
  <si>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</si>
  <si>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</si>
  <si>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</si>
  <si>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</si>
  <si>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</si>
  <si>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</si>
  <si>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</si>
  <si>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</si>
  <si>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</si>
  <si>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</si>
  <si>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</si>
  <si>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</si>
  <si>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</si>
  <si>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</si>
  <si>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</si>
  <si>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</si>
  <si>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</si>
  <si>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</si>
  <si>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</si>
  <si>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</si>
  <si>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</si>
  <si>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</si>
  <si>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</si>
  <si>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</si>
  <si>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</si>
  <si>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</si>
  <si>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</si>
  <si>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</si>
  <si>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</si>
  <si>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</si>
  <si>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</si>
  <si>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</si>
  <si>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</si>
  <si>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</si>
  <si>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</si>
  <si>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</si>
  <si>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</si>
  <si>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</si>
  <si>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</si>
  <si>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</si>
  <si>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</si>
  <si>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</si>
  <si>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</si>
  <si>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</si>
  <si>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</si>
  <si>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</si>
  <si>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</si>
  <si>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</si>
  <si>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</si>
  <si>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</si>
  <si>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</si>
  <si>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</si>
  <si>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</si>
  <si>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</si>
  <si>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</si>
  <si>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</si>
  <si>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</si>
  <si>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</si>
  <si>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</si>
  <si>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</si>
  <si>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</si>
  <si>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</si>
  <si>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</si>
  <si>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</si>
  <si>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</si>
  <si>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</si>
  <si>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</si>
  <si>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</si>
  <si>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</si>
  <si>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</si>
  <si>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</si>
  <si>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</si>
  <si>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</si>
  <si>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</si>
  <si>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</si>
  <si>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</si>
  <si>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</si>
  <si>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</si>
  <si>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</si>
  <si>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</si>
  <si>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</si>
  <si>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</si>
  <si>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</si>
  <si>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</si>
  <si>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</si>
  <si>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</si>
  <si>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</si>
  <si>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</si>
  <si>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</si>
  <si>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</si>
  <si>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</si>
  <si>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</si>
  <si>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</si>
  <si>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</si>
  <si>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</si>
  <si>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</si>
  <si>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</si>
  <si>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</si>
  <si>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</si>
  <si>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</si>
  <si>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</si>
  <si>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</si>
  <si>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</si>
  <si>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</si>
  <si>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</si>
  <si>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</si>
  <si>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</si>
  <si>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</si>
  <si>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</si>
  <si>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</si>
  <si>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</si>
  <si>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</si>
  <si>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</si>
  <si>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</si>
  <si>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</si>
  <si>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</si>
  <si>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</si>
  <si>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</si>
  <si>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</si>
  <si>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</si>
  <si>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</si>
  <si>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</si>
  <si>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</si>
  <si>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</si>
  <si>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</si>
  <si>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</si>
  <si>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</si>
  <si>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</si>
  <si>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</si>
  <si>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</si>
  <si>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</si>
  <si>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</si>
  <si>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</si>
  <si>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</si>
  <si>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</si>
  <si>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</si>
  <si>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</si>
  <si>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</si>
  <si>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</si>
  <si>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</si>
  <si>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</si>
  <si>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</si>
  <si>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</si>
  <si>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</si>
  <si>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</si>
  <si>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</si>
  <si>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</si>
  <si>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</si>
  <si>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</si>
  <si>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</si>
  <si>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</si>
  <si>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</si>
  <si>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</si>
  <si>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</si>
  <si>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</si>
  <si>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</si>
  <si>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</si>
  <si>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</si>
  <si>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</si>
  <si>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</si>
  <si>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</si>
  <si>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</si>
  <si>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</si>
  <si>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</si>
  <si>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</si>
  <si>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</si>
  <si>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</si>
  <si>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</si>
  <si>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</si>
  <si>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</si>
  <si>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</si>
  <si>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</si>
  <si>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</si>
  <si>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</si>
  <si>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</si>
  <si>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</si>
  <si>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</si>
  <si>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</si>
  <si>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</si>
  <si>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</si>
  <si>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</si>
  <si>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</si>
  <si>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</si>
  <si>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</si>
  <si>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</si>
  <si>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</si>
  <si>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</si>
  <si>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</si>
  <si>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</si>
  <si>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</si>
  <si>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</si>
  <si>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</si>
  <si>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</si>
  <si>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</si>
  <si>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</si>
  <si>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</si>
  <si>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</si>
  <si>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</si>
  <si>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</si>
  <si>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</si>
  <si>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</si>
  <si>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</si>
  <si>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</si>
  <si>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</si>
  <si>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</si>
  <si>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</si>
  <si>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</si>
  <si>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</si>
  <si>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</si>
  <si>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</si>
  <si>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</si>
  <si>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</si>
  <si>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</si>
  <si>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</si>
  <si>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</si>
  <si>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</si>
  <si>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</si>
  <si>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</si>
  <si>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</si>
  <si>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</si>
  <si>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</si>
  <si>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</si>
  <si>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</si>
  <si>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</si>
  <si>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</si>
  <si>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</si>
  <si>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</si>
  <si>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</si>
  <si>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</si>
  <si>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</si>
  <si>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</si>
  <si>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</si>
  <si>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</si>
  <si>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</si>
  <si>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</si>
  <si>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</si>
  <si>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</si>
  <si>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</si>
  <si>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</si>
  <si>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</si>
  <si>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</si>
  <si>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</si>
  <si>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</si>
  <si>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</si>
  <si>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</si>
  <si>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</si>
  <si>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</si>
  <si>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</si>
  <si>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</si>
  <si>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</si>
  <si>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</si>
  <si>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</si>
  <si>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</si>
  <si>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</si>
  <si>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</si>
  <si>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</si>
  <si>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</si>
  <si>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</si>
  <si>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</si>
  <si>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</si>
  <si>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</si>
  <si>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</si>
  <si>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</si>
  <si>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</si>
  <si>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</si>
  <si>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</si>
  <si>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</si>
  <si>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</si>
  <si>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</si>
  <si>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</si>
  <si>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</si>
  <si>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</si>
  <si>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</si>
  <si>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</si>
  <si>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</si>
  <si>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</si>
  <si>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</si>
  <si>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</si>
  <si>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</si>
  <si>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</si>
  <si>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</si>
  <si>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</si>
  <si>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</si>
  <si>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</si>
  <si>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</si>
  <si>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</si>
  <si>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</si>
  <si>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</si>
  <si>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</si>
  <si>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</si>
  <si>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</si>
  <si>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</si>
  <si>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</si>
  <si>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</si>
  <si>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</si>
  <si>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</si>
  <si>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</si>
  <si>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</si>
  <si>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</si>
  <si>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</si>
  <si>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</si>
  <si>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</si>
  <si>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</si>
  <si>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</si>
  <si>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</si>
  <si>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</si>
  <si>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</si>
  <si>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</si>
  <si>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</si>
  <si>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</si>
  <si>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</si>
  <si>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</si>
  <si>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</si>
  <si>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</si>
  <si>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</si>
  <si>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</si>
  <si>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</si>
  <si>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</si>
  <si>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</si>
  <si>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</si>
  <si>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</si>
  <si>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</si>
  <si>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</si>
  <si>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</si>
  <si>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</si>
  <si>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</si>
  <si>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</si>
  <si>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</si>
  <si>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</si>
  <si>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</si>
  <si>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</si>
  <si>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</si>
  <si>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</si>
  <si>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</si>
  <si>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</si>
  <si>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</si>
  <si>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</si>
  <si>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</si>
  <si>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</si>
  <si>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</si>
  <si>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</si>
  <si>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</si>
  <si>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</si>
  <si>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</si>
  <si>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</si>
  <si>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</si>
  <si>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</si>
  <si>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</si>
  <si>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</si>
  <si>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</si>
  <si>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</si>
  <si>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</si>
  <si>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</si>
  <si>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</si>
  <si>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</si>
  <si>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</si>
  <si>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</si>
  <si>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</si>
  <si>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</si>
  <si>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</si>
  <si>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</si>
  <si>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</si>
  <si>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</si>
  <si>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</si>
  <si>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</si>
  <si>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</si>
  <si>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</si>
  <si>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</si>
  <si>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</si>
  <si>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</si>
  <si>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</si>
  <si>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</si>
  <si>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</si>
  <si>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</si>
  <si>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</si>
  <si>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</si>
  <si>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</si>
  <si>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</si>
  <si>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</si>
  <si>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</si>
  <si>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</si>
  <si>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</si>
  <si>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</si>
  <si>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</si>
  <si>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</si>
  <si>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</si>
  <si>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</si>
  <si>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</si>
  <si>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</si>
  <si>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</si>
  <si>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</si>
  <si>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</si>
  <si>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</si>
  <si>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</si>
  <si>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</si>
  <si>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</si>
  <si>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</si>
  <si>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</si>
  <si>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</si>
  <si>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</si>
  <si>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</si>
  <si>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</si>
  <si>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</si>
  <si>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</si>
  <si>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</si>
  <si>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</si>
  <si>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</si>
  <si>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</si>
  <si>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</si>
  <si>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</si>
  <si>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</si>
  <si>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</si>
  <si>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</si>
  <si>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</si>
  <si>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</si>
  <si>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</si>
  <si>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</si>
  <si>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</si>
  <si>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</si>
  <si>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</si>
  <si>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</si>
  <si>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</si>
  <si>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</si>
  <si>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</si>
  <si>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</si>
  <si>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</si>
  <si>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</si>
  <si>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</si>
  <si>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</si>
  <si>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</si>
  <si>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</si>
  <si>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</si>
  <si>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</si>
  <si>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</si>
  <si>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</si>
  <si>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</si>
  <si>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</si>
  <si>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</si>
  <si>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</si>
  <si>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</si>
  <si>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</si>
  <si>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</si>
  <si>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</si>
  <si>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</si>
  <si>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</si>
  <si>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</si>
  <si>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</si>
  <si>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</si>
  <si>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</si>
  <si>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</si>
  <si>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</si>
  <si>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</si>
  <si>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</si>
  <si>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</si>
  <si>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</si>
  <si>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</si>
  <si>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</si>
  <si>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</si>
  <si>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</si>
  <si>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</si>
  <si>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</si>
  <si>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</si>
  <si>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</si>
  <si>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</si>
  <si>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</si>
  <si>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</si>
  <si>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</si>
  <si>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</si>
  <si>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</si>
  <si>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</si>
  <si>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</si>
  <si>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</si>
  <si>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</si>
  <si>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</si>
  <si>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</si>
  <si>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</si>
  <si>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</si>
  <si>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</si>
  <si>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</si>
  <si>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</si>
  <si>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</si>
  <si>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</si>
  <si>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</si>
  <si>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</si>
  <si>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</si>
  <si>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</si>
  <si>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</si>
  <si>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</si>
  <si>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</si>
  <si>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</si>
  <si>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</si>
  <si>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</si>
  <si>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</si>
  <si>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</si>
  <si>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</si>
  <si>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</si>
  <si>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</si>
  <si>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</si>
  <si>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</si>
  <si>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</si>
  <si>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</si>
  <si>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</si>
  <si>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</si>
  <si>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</si>
  <si>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</si>
  <si>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</si>
  <si>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</si>
  <si>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</si>
  <si>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</si>
  <si>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</si>
  <si>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</si>
  <si>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</si>
  <si>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</si>
  <si>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</si>
  <si>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</si>
  <si>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</si>
  <si>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</si>
  <si>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</si>
  <si>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</si>
  <si>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</si>
  <si>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</si>
  <si>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</si>
  <si>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</si>
  <si>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</si>
  <si>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</si>
  <si>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</si>
  <si>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</si>
  <si>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</si>
  <si>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</si>
  <si>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</si>
  <si>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</si>
  <si>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</si>
  <si>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</si>
  <si>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</si>
  <si>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</si>
  <si>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</si>
  <si>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</si>
  <si>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</si>
  <si>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</si>
  <si>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</si>
  <si>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</si>
  <si>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</si>
  <si>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</si>
  <si>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</si>
  <si>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</si>
  <si>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</si>
  <si>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</si>
  <si>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</si>
  <si>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</si>
  <si>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</si>
  <si>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</si>
  <si>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</si>
  <si>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</si>
  <si>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</si>
  <si>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</si>
  <si>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</si>
  <si>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</si>
  <si>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</si>
  <si>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</si>
  <si>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</si>
  <si>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</si>
  <si>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</si>
  <si>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</si>
  <si>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</si>
  <si>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</si>
  <si>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</si>
  <si>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</si>
  <si>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</si>
  <si>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</si>
  <si>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</si>
  <si>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</si>
  <si>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</si>
  <si>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</si>
  <si>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</si>
  <si>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</si>
  <si>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</si>
  <si>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</si>
  <si>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</si>
  <si>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</si>
  <si>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</si>
  <si>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</si>
  <si>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</si>
  <si>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</si>
  <si>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</si>
  <si>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</si>
  <si>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</si>
  <si>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</si>
  <si>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</si>
  <si>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</si>
  <si>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</si>
  <si>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</si>
  <si>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</si>
  <si>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</si>
  <si>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</si>
  <si>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</si>
  <si>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</si>
  <si>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</si>
  <si>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</si>
  <si>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</si>
  <si>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</si>
  <si>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</si>
  <si>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</si>
  <si>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</si>
  <si>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</si>
  <si>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</si>
  <si>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</si>
  <si>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</si>
  <si>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</si>
  <si>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</si>
  <si>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</si>
  <si>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</si>
  <si>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</si>
  <si>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</si>
  <si>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</si>
  <si>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</si>
  <si>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</si>
  <si>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</si>
  <si>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</si>
  <si>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</si>
  <si>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</si>
  <si>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</si>
  <si>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</si>
  <si>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</si>
  <si>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</si>
  <si>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</si>
  <si>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</si>
  <si>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</si>
  <si>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</si>
  <si>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</si>
  <si>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</si>
  <si>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</si>
  <si>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</si>
  <si>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</si>
  <si>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</si>
  <si>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</si>
  <si>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</si>
  <si>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</si>
  <si>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</si>
  <si>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</si>
  <si>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</si>
  <si>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</si>
  <si>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</si>
  <si>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</si>
  <si>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</si>
  <si>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</si>
  <si>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</si>
  <si>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</si>
  <si>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</si>
  <si>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</si>
  <si>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</si>
  <si>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</si>
  <si>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</si>
  <si>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</si>
  <si>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</si>
  <si>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</si>
  <si>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</si>
  <si>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</si>
  <si>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</si>
  <si>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</si>
  <si>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</si>
  <si>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</si>
  <si>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</si>
  <si>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</si>
  <si>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</si>
  <si>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</si>
  <si>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</si>
  <si>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</si>
  <si>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</si>
  <si>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</si>
  <si>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</si>
  <si>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</si>
  <si>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</si>
  <si>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</si>
  <si>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</si>
  <si>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</si>
  <si>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</si>
  <si>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</si>
  <si>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</si>
  <si>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</si>
  <si>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</si>
  <si>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</si>
  <si>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</si>
  <si>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</si>
  <si>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</si>
  <si>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</si>
  <si>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</si>
  <si>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</si>
  <si>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</si>
  <si>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</si>
  <si>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</si>
  <si>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</si>
  <si>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</si>
  <si>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</si>
  <si>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</si>
  <si>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</si>
  <si>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</si>
  <si>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</si>
  <si>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</si>
  <si>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</si>
  <si>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</si>
  <si>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</si>
  <si>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</si>
  <si>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</si>
  <si>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</si>
  <si>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</si>
  <si>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</si>
  <si>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</si>
  <si>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</si>
  <si>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</si>
  <si>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</si>
  <si>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</si>
  <si>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</si>
  <si>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</si>
  <si>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</si>
  <si>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</si>
  <si>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</si>
  <si>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</si>
  <si>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</si>
  <si>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</si>
  <si>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</si>
  <si>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</si>
  <si>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</si>
  <si>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</si>
  <si>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</si>
  <si>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</si>
  <si>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</si>
  <si>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</si>
  <si>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</si>
  <si>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</si>
  <si>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</si>
  <si>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</si>
  <si>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</si>
  <si>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</si>
  <si>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</si>
  <si>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</si>
  <si>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</si>
  <si>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</si>
  <si>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</si>
  <si>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</si>
  <si>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</si>
  <si>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</si>
  <si>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</si>
  <si>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</si>
  <si>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</si>
  <si>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</si>
  <si>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</si>
  <si>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</si>
  <si>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</si>
  <si>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</si>
  <si>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</si>
  <si>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</si>
  <si>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</si>
  <si>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</si>
  <si>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</si>
  <si>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</si>
  <si>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</si>
  <si>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</si>
  <si>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</si>
  <si>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</si>
  <si>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</si>
  <si>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</si>
  <si>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</si>
  <si>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</si>
  <si>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</si>
  <si>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</si>
  <si>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</si>
  <si>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</si>
  <si>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</si>
  <si>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</si>
  <si>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</si>
  <si>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</si>
  <si>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</si>
  <si>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</si>
  <si>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</si>
  <si>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</si>
  <si>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</si>
  <si>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</si>
  <si>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</si>
  <si>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</si>
  <si>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</si>
  <si>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</si>
  <si>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</si>
  <si>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</si>
  <si>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</si>
  <si>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</si>
  <si>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</si>
  <si>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</si>
  <si>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</si>
  <si>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</si>
  <si>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</si>
  <si>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</si>
  <si>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</si>
  <si>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</si>
  <si>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</si>
  <si>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</si>
  <si>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</si>
  <si>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</si>
  <si>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</si>
  <si>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</si>
  <si>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</si>
  <si>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</si>
  <si>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</si>
  <si>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</si>
  <si>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</si>
  <si>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</si>
  <si>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</si>
  <si>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</si>
  <si>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</si>
  <si>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</si>
  <si>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</si>
  <si>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</si>
  <si>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</si>
  <si>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</si>
  <si>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</si>
  <si>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</si>
  <si>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</si>
  <si>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</si>
  <si>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</si>
  <si>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</si>
  <si>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</si>
  <si>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</si>
  <si>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</si>
  <si>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</si>
  <si>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</si>
  <si>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</si>
  <si>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</si>
  <si>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</si>
  <si>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</si>
  <si>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</si>
  <si>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</si>
  <si>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</si>
  <si>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</si>
  <si>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</si>
  <si>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</si>
  <si>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</si>
  <si>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</si>
  <si>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</si>
  <si>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</si>
  <si>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</si>
  <si>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</si>
  <si>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</si>
  <si>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</si>
  <si>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</si>
  <si>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</si>
  <si>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</si>
  <si>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</si>
  <si>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</si>
  <si>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</si>
  <si>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</si>
  <si>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</si>
  <si>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</si>
  <si>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</si>
  <si>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</si>
  <si>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</si>
  <si>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</si>
  <si>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</si>
  <si>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</si>
  <si>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</si>
  <si>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</si>
  <si>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</si>
  <si>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</si>
  <si>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</si>
  <si>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</si>
  <si>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</si>
  <si>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</si>
  <si>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</si>
  <si>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</si>
  <si>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</si>
  <si>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</si>
  <si>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</si>
  <si>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</si>
  <si>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</si>
  <si>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</si>
  <si>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</si>
  <si>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</si>
  <si>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</si>
  <si>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</si>
  <si>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</si>
  <si>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</si>
  <si>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</si>
  <si>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</si>
  <si>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</si>
  <si>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</si>
  <si>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</si>
  <si>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</si>
  <si>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</si>
  <si>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</si>
  <si>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</si>
  <si>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</si>
  <si>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</si>
  <si>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</si>
  <si>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</si>
  <si>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</si>
  <si>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</si>
  <si>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</si>
  <si>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</si>
  <si>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</si>
  <si>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</si>
  <si>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</si>
  <si>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</si>
  <si>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</si>
  <si>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</si>
  <si>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</si>
  <si>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</si>
  <si>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</si>
  <si>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</si>
  <si>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</si>
  <si>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</si>
  <si>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</si>
  <si>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</si>
  <si>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</si>
  <si>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</si>
  <si>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</si>
  <si>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</si>
  <si>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</si>
  <si>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</si>
  <si>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</si>
  <si>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</si>
  <si>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</si>
  <si>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</si>
  <si>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</si>
  <si>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</si>
  <si>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</si>
  <si>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</si>
  <si>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</si>
  <si>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</si>
  <si>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</si>
  <si>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</si>
  <si>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</si>
  <si>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</si>
  <si>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</si>
  <si>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</si>
  <si>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</si>
  <si>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</si>
  <si>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</si>
  <si>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</si>
  <si>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</si>
  <si>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</si>
  <si>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</si>
  <si>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</si>
  <si>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</si>
  <si>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</si>
  <si>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</si>
  <si>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</si>
  <si>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</si>
  <si>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</si>
  <si>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</si>
  <si>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</si>
  <si>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</si>
  <si>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</si>
  <si>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</si>
  <si>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</si>
  <si>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</si>
  <si>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</si>
  <si>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</si>
  <si>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</si>
  <si>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</si>
  <si>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</si>
  <si>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</si>
  <si>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</si>
  <si>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</si>
  <si>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</si>
  <si>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</si>
  <si>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</si>
  <si>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</si>
  <si>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</si>
  <si>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</si>
  <si>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</si>
  <si>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</si>
  <si>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</si>
  <si>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</si>
  <si>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</si>
  <si>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</si>
  <si>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</si>
  <si>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</si>
  <si>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</si>
  <si>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</si>
  <si>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</si>
  <si>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</si>
  <si>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</si>
  <si>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</si>
  <si>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</si>
  <si>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</si>
  <si>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</si>
  <si>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</si>
  <si>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</si>
  <si>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</si>
  <si>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</si>
  <si>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</si>
  <si>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</si>
  <si>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</si>
  <si>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</si>
  <si>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</si>
  <si>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</si>
  <si>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</si>
  <si>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</si>
  <si>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</si>
  <si>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</si>
  <si>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</si>
  <si>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</si>
  <si>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</si>
  <si>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</si>
  <si>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</si>
  <si>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</si>
  <si>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</si>
  <si>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</si>
  <si>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</si>
  <si>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</si>
  <si>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</si>
  <si>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</si>
  <si>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</si>
  <si>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</si>
  <si>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</si>
  <si>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</si>
  <si>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</si>
  <si>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</si>
  <si>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</si>
  <si>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</si>
  <si>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</si>
  <si>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</si>
  <si>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</si>
  <si>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</si>
  <si>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</si>
  <si>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</si>
  <si>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</si>
  <si>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</si>
  <si>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</si>
  <si>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</si>
  <si>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</si>
  <si>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</si>
  <si>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</si>
  <si>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</si>
  <si>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</si>
  <si>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</si>
  <si>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</si>
  <si>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</si>
  <si>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</si>
  <si>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</si>
  <si>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</si>
  <si>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</si>
  <si>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</si>
  <si>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</si>
  <si>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</si>
  <si>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</si>
  <si>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</si>
  <si>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</si>
  <si>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</si>
  <si>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</si>
  <si>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</si>
  <si>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</si>
  <si>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</si>
  <si>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</si>
  <si>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</si>
  <si>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</si>
  <si>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</si>
  <si>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</si>
  <si>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</si>
  <si>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</si>
  <si>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</si>
  <si>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</si>
  <si>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</si>
  <si>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</si>
  <si>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</si>
  <si>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</si>
  <si>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</si>
  <si>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</si>
  <si>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</si>
  <si>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</si>
  <si>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</si>
  <si>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</si>
  <si>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</si>
  <si>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</si>
  <si>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</si>
  <si>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</si>
  <si>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</si>
  <si>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</si>
  <si>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</si>
  <si>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</si>
  <si>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</si>
  <si>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</si>
  <si>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</si>
  <si>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</si>
  <si>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</si>
  <si>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</si>
  <si>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</si>
  <si>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</si>
  <si>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</si>
  <si>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</si>
  <si>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</si>
  <si>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</si>
  <si>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</si>
  <si>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</si>
  <si>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</si>
  <si>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</si>
  <si>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</si>
  <si>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</si>
  <si>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</si>
  <si>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</si>
  <si>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</si>
  <si>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</si>
  <si>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</si>
  <si>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</si>
  <si>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</si>
  <si>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</si>
  <si>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</si>
  <si>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</si>
  <si>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</si>
  <si>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</si>
  <si>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</si>
  <si>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</si>
  <si>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</si>
  <si>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</si>
  <si>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</si>
  <si>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</si>
  <si>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</si>
  <si>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</si>
  <si>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</si>
  <si>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</si>
  <si>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</si>
  <si>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</si>
  <si>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</si>
  <si>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</si>
  <si>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</si>
  <si>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</si>
  <si>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</si>
  <si>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</si>
  <si>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</si>
  <si>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</si>
  <si>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</si>
  <si>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</si>
  <si>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</si>
  <si>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</si>
  <si>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</si>
  <si>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</si>
  <si>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</si>
  <si>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</si>
  <si>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</si>
  <si>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</si>
  <si>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</si>
  <si>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</si>
  <si>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</si>
  <si>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</si>
  <si>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</si>
  <si>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</si>
  <si>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</si>
  <si>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</si>
  <si>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</si>
  <si>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</si>
  <si>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</si>
  <si>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</si>
  <si>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</si>
  <si>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</si>
  <si>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</si>
  <si>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</si>
  <si>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</si>
  <si>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</si>
  <si>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</si>
  <si>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</si>
  <si>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</si>
  <si>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</si>
  <si>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</si>
  <si>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</si>
  <si>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</si>
  <si>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</si>
  <si>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</si>
  <si>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</si>
  <si>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</si>
  <si>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</si>
  <si>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</si>
  <si>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</si>
  <si>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</si>
  <si>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</si>
  <si>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</si>
  <si>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</si>
  <si>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</si>
  <si>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</si>
  <si>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</si>
  <si>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</si>
  <si>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</si>
  <si>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</si>
  <si>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</si>
  <si>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</si>
  <si>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</si>
  <si>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</si>
  <si>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</si>
  <si>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</si>
  <si>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</si>
  <si>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</si>
  <si>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</si>
  <si>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</si>
  <si>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</si>
  <si>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</si>
  <si>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</si>
  <si>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</si>
  <si>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</si>
  <si>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</si>
  <si>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</si>
  <si>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</si>
  <si>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</si>
  <si>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</si>
  <si>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</si>
  <si>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</si>
  <si>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</si>
  <si>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</si>
  <si>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</si>
  <si>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</si>
  <si>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</si>
  <si>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</si>
  <si>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</si>
  <si>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</si>
  <si>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</si>
  <si>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</si>
  <si>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</si>
  <si>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</si>
  <si>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</si>
  <si>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</si>
  <si>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</si>
  <si>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</si>
  <si>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</si>
  <si>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</si>
  <si>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</si>
  <si>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</si>
  <si>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</si>
  <si>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</si>
  <si>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</si>
  <si>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</si>
  <si>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</si>
  <si>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</si>
  <si>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</si>
  <si>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</si>
  <si>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</si>
  <si>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</si>
  <si>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</si>
  <si>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</si>
  <si>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</si>
  <si>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</si>
  <si>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</si>
  <si>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</si>
  <si>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</si>
  <si>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</si>
  <si>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</si>
  <si>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</si>
  <si>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</si>
  <si>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</si>
  <si>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</si>
  <si>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</si>
  <si>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</si>
  <si>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</si>
  <si>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</si>
  <si>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</si>
  <si>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</si>
  <si>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</si>
  <si>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</si>
  <si>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</si>
  <si>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</si>
  <si>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</si>
  <si>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</si>
  <si>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</si>
  <si>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</si>
  <si>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</si>
  <si>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</si>
  <si>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</si>
  <si>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</si>
  <si>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</si>
  <si>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</si>
  <si>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</si>
  <si>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</si>
  <si>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</si>
  <si>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</si>
  <si>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</si>
  <si>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</si>
  <si>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</si>
  <si>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</si>
  <si>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</si>
  <si>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</si>
  <si>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</si>
  <si>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</si>
  <si>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</si>
  <si>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</si>
  <si>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</si>
  <si>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</si>
  <si>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</si>
  <si>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</si>
  <si>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</si>
  <si>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</si>
  <si>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</si>
  <si>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</si>
  <si>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</si>
  <si>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</si>
  <si>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</si>
  <si>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</si>
  <si>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</si>
  <si>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</si>
  <si>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</si>
  <si>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</si>
  <si>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</si>
  <si>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</si>
  <si>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</si>
  <si>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</si>
  <si>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</si>
  <si>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</si>
  <si>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</si>
  <si>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</si>
  <si>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</si>
  <si>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</si>
  <si>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</si>
  <si>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</si>
  <si>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</si>
  <si>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</si>
  <si>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</si>
  <si>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</si>
  <si>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</si>
  <si>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</si>
  <si>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</si>
  <si>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</si>
  <si>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</si>
  <si>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</si>
  <si>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</si>
  <si>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</si>
  <si>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</si>
  <si>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</si>
  <si>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</si>
  <si>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</si>
  <si>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</si>
  <si>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</si>
  <si>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</si>
  <si>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</si>
  <si>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</si>
  <si>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</si>
  <si>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</si>
  <si>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</si>
  <si>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</si>
  <si>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</si>
  <si>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</si>
  <si>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</si>
  <si>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</si>
  <si>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</si>
  <si>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</si>
  <si>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</si>
  <si>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</si>
  <si>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</si>
  <si>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</si>
  <si>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</si>
  <si>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</si>
  <si>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</si>
  <si>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</si>
  <si>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</si>
  <si>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</si>
  <si>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</si>
  <si>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</si>
  <si>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</si>
  <si>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</si>
  <si>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</si>
  <si>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</si>
  <si>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</si>
  <si>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</si>
  <si>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</si>
  <si>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</si>
  <si>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</si>
  <si>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</si>
  <si>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</si>
  <si>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</si>
  <si>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</si>
  <si>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</si>
  <si>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</si>
  <si>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</si>
  <si>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</si>
  <si>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</si>
  <si>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</si>
  <si>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</si>
  <si>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</si>
  <si>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</si>
  <si>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</si>
  <si>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</si>
  <si>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</si>
  <si>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</si>
  <si>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</si>
  <si>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</si>
  <si>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</si>
  <si>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</si>
  <si>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</si>
  <si>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</si>
  <si>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</si>
  <si>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</si>
  <si>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</si>
  <si>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</si>
  <si>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</si>
  <si>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</si>
  <si>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</si>
  <si>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</si>
  <si>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</si>
  <si>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</si>
  <si>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</si>
  <si>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</si>
  <si>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</si>
  <si>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</si>
  <si>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</si>
  <si>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</si>
  <si>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</si>
  <si>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</si>
  <si>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</si>
  <si>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</si>
  <si>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</si>
  <si>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</si>
  <si>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</si>
  <si>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</si>
  <si>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</si>
  <si>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</si>
  <si>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</si>
  <si>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</si>
  <si>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</si>
  <si>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</si>
  <si>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</si>
  <si>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</si>
  <si>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</si>
  <si>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</si>
  <si>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</si>
  <si>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</si>
  <si>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</si>
  <si>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</si>
  <si>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</si>
  <si>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</si>
  <si>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</si>
  <si>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</si>
  <si>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</si>
  <si>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</si>
  <si>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</si>
  <si>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</si>
  <si>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</si>
  <si>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</si>
  <si>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</si>
  <si>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</si>
  <si>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</si>
  <si>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</si>
  <si>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</si>
  <si>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</si>
  <si>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</si>
  <si>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</si>
  <si>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</si>
  <si>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</si>
  <si>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</si>
  <si>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</si>
  <si>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</si>
  <si>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</si>
  <si>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</si>
  <si>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</si>
  <si>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</si>
  <si>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</si>
  <si>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</si>
  <si>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</si>
  <si>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</si>
  <si>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</si>
  <si>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</si>
  <si>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</si>
  <si>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</si>
  <si>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</si>
  <si>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</si>
  <si>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</si>
  <si>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</si>
  <si>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</si>
  <si>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</si>
  <si>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</si>
  <si>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</si>
  <si>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</si>
  <si>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</si>
  <si>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</si>
  <si>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</si>
  <si>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</si>
  <si>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</si>
  <si>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</si>
  <si>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</si>
  <si>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</si>
  <si>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</si>
  <si>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</si>
  <si>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</si>
  <si>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</si>
  <si>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</si>
  <si>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</si>
  <si>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</si>
  <si>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</si>
  <si>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</si>
  <si>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</si>
  <si>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</si>
  <si>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</si>
  <si>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</si>
  <si>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</si>
  <si>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</si>
  <si>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</si>
  <si>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</si>
  <si>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</si>
  <si>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</si>
  <si>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</si>
  <si>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</si>
  <si>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</si>
  <si>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</si>
  <si>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</si>
  <si>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</si>
  <si>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</si>
  <si>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</si>
  <si>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</si>
  <si>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</si>
  <si>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</si>
  <si>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</si>
  <si>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</si>
  <si>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</si>
  <si>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</si>
  <si>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</si>
  <si>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</si>
  <si>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</si>
  <si>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</si>
  <si>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</si>
  <si>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</si>
  <si>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</si>
  <si>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</si>
  <si>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</si>
  <si>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</si>
  <si>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</si>
  <si>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</si>
  <si>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</si>
  <si>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</si>
  <si>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</si>
  <si>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</si>
  <si>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</si>
  <si>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</si>
  <si>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</si>
  <si>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</si>
  <si>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</si>
  <si>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</si>
  <si>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</si>
  <si>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</si>
  <si>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</si>
  <si>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</si>
  <si>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</si>
  <si>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</si>
  <si>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</si>
  <si>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</si>
  <si>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</si>
  <si>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</si>
  <si>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</si>
  <si>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</si>
  <si>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</si>
  <si>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</si>
  <si>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</si>
  <si>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</si>
  <si>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</si>
  <si>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</si>
  <si>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</si>
  <si>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</si>
  <si>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</si>
  <si>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</si>
  <si>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</si>
  <si>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</si>
  <si>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</si>
  <si>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</si>
  <si>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</si>
  <si>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</si>
  <si>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</si>
  <si>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</si>
  <si>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</si>
  <si>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</si>
  <si>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</si>
  <si>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</si>
  <si>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</si>
  <si>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</si>
  <si>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</si>
  <si>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</si>
  <si>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</si>
  <si>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</si>
  <si>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</si>
  <si>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</si>
  <si>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</si>
  <si>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</si>
  <si>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</si>
  <si>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</si>
  <si>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</si>
  <si>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</si>
  <si>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</si>
  <si>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</si>
  <si>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</si>
  <si>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</si>
  <si>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</si>
  <si>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</si>
  <si>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</si>
  <si>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</si>
  <si>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</si>
  <si>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</si>
  <si>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</si>
  <si>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</si>
  <si>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</si>
  <si>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</si>
  <si>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</si>
  <si>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</si>
  <si>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</si>
  <si>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</si>
  <si>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</si>
  <si>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</si>
  <si>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</si>
  <si>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</si>
  <si>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</si>
  <si>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</si>
  <si>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</si>
  <si>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</si>
  <si>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</si>
  <si>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</si>
  <si>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</si>
  <si>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</si>
  <si>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</si>
  <si>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</si>
  <si>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</si>
  <si>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</si>
  <si>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</si>
  <si>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</si>
  <si>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</si>
  <si>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</si>
  <si>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</si>
  <si>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</si>
  <si>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</si>
  <si>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</si>
  <si>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</si>
  <si>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</si>
  <si>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</si>
  <si>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</si>
  <si>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</si>
  <si>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</si>
  <si>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</si>
  <si>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</si>
  <si>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</si>
  <si>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</si>
  <si>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</si>
  <si>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</si>
  <si>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</si>
  <si>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</si>
  <si>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</si>
  <si>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</si>
  <si>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</si>
  <si>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</si>
  <si>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</si>
  <si>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</si>
  <si>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</si>
  <si>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</si>
  <si>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</si>
  <si>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</si>
  <si>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</si>
  <si>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</si>
  <si>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</si>
  <si>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</si>
  <si>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</si>
  <si>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</si>
  <si>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</si>
  <si>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</si>
  <si>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</si>
  <si>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</si>
  <si>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</si>
  <si>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</si>
  <si>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</si>
  <si>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</si>
  <si>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</si>
  <si>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</si>
  <si>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</si>
  <si>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</si>
  <si>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</si>
  <si>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</si>
  <si>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</si>
  <si>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</si>
  <si>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</si>
  <si>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</si>
  <si>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</si>
  <si>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</si>
  <si>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</si>
  <si>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</si>
  <si>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</si>
  <si>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</si>
  <si>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</si>
  <si>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</si>
  <si>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</si>
  <si>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</si>
  <si>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</si>
  <si>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</si>
  <si>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</si>
  <si>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</si>
  <si>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</si>
  <si>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</si>
  <si>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</si>
  <si>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</si>
  <si>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</si>
  <si>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</si>
  <si>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</si>
  <si>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</si>
  <si>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</si>
  <si>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</si>
  <si>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</si>
  <si>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</si>
  <si>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</si>
  <si>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</si>
  <si>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</si>
  <si>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</si>
  <si>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</si>
  <si>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</si>
  <si>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</si>
  <si>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</si>
  <si>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</si>
  <si>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</si>
  <si>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</si>
  <si>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</si>
  <si>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</si>
  <si>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</si>
  <si>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</si>
  <si>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</si>
  <si>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</si>
  <si>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</si>
  <si>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</si>
  <si>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</si>
  <si>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</si>
  <si>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</si>
  <si>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</si>
  <si>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</si>
  <si>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</si>
  <si>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</si>
  <si>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</si>
  <si>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</si>
  <si>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</si>
  <si>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</si>
  <si>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</si>
  <si>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</si>
  <si>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</si>
  <si>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</si>
  <si>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</si>
  <si>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</si>
  <si>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</si>
  <si>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</si>
  <si>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</si>
  <si>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</si>
  <si>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</si>
  <si>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</si>
  <si>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</si>
  <si>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</si>
  <si>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</si>
  <si>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</si>
  <si>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</si>
  <si>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</si>
  <si>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</si>
  <si>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</si>
  <si>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</si>
  <si>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</si>
  <si>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</si>
  <si>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</si>
  <si>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</si>
  <si>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</si>
  <si>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</si>
  <si>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</si>
  <si>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</si>
  <si>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</si>
  <si>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</si>
  <si>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</si>
  <si>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</si>
  <si>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</si>
  <si>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</si>
  <si>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</si>
  <si>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</si>
  <si>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</si>
  <si>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</si>
  <si>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</si>
  <si>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</si>
  <si>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</si>
  <si>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</si>
  <si>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</si>
  <si>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</si>
  <si>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</si>
  <si>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</si>
  <si>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</si>
  <si>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</si>
  <si>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</si>
  <si>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</si>
  <si>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</si>
  <si>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</si>
  <si>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</si>
  <si>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</si>
  <si>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</si>
  <si>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</si>
  <si>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</si>
  <si>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</si>
  <si>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</si>
  <si>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</si>
  <si>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</si>
  <si>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</si>
  <si>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</si>
  <si>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</si>
  <si>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</si>
  <si>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</si>
  <si>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</si>
  <si>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</si>
  <si>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</si>
  <si>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</si>
  <si>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</si>
  <si>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</si>
  <si>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</si>
  <si>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</si>
  <si>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</si>
  <si>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</si>
  <si>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</si>
  <si>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</si>
  <si>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</si>
  <si>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</si>
  <si>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</si>
  <si>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</si>
  <si>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</si>
  <si>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</si>
  <si>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</si>
  <si>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</si>
  <si>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</si>
  <si>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</si>
  <si>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</si>
  <si>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</si>
  <si>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</si>
  <si>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</si>
  <si>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</si>
  <si>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</si>
  <si>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</si>
  <si>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</si>
  <si>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</si>
  <si>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</si>
  <si>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</si>
  <si>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</si>
  <si>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</si>
  <si>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</si>
  <si>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</si>
  <si>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</si>
  <si>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</si>
  <si>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</si>
  <si>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</si>
  <si>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</si>
  <si>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</si>
  <si>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</si>
  <si>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</si>
  <si>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</si>
  <si>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</si>
  <si>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</si>
  <si>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</si>
  <si>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</si>
  <si>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</si>
  <si>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</si>
  <si>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</si>
  <si>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</si>
  <si>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</si>
  <si>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</si>
  <si>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</si>
  <si>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</si>
  <si>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</si>
  <si>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</si>
  <si>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</si>
  <si>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</si>
  <si>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</si>
  <si>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</si>
  <si>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</si>
  <si>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</si>
  <si>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</si>
  <si>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</si>
  <si>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</si>
  <si>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</si>
  <si>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</si>
  <si>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</si>
  <si>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</si>
  <si>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</si>
  <si>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</si>
  <si>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</si>
  <si>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</si>
  <si>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</si>
  <si>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</si>
  <si>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</si>
  <si>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</si>
  <si>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</si>
  <si>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</si>
  <si>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</si>
  <si>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</si>
  <si>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</si>
  <si>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</si>
  <si>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</si>
  <si>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</si>
  <si>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</si>
  <si>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</si>
  <si>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</si>
  <si>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</si>
  <si>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</si>
  <si>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</si>
  <si>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</si>
  <si>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</si>
  <si>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</si>
  <si>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</si>
  <si>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</si>
  <si>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</si>
  <si>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</si>
  <si>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</si>
  <si>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</si>
  <si>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</si>
  <si>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</si>
  <si>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</si>
  <si>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</si>
  <si>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</si>
  <si>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</si>
  <si>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</si>
  <si>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</si>
  <si>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</si>
  <si>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</si>
  <si>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</si>
  <si>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</si>
  <si>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</si>
  <si>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</si>
  <si>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</si>
  <si>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</si>
  <si>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</si>
  <si>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</si>
  <si>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</si>
  <si>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</si>
  <si>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</si>
  <si>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</si>
  <si>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</si>
  <si>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</si>
  <si>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</si>
  <si>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</si>
  <si>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</si>
  <si>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</si>
  <si>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</si>
  <si>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</si>
  <si>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</si>
  <si>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</si>
  <si>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</si>
  <si>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</si>
  <si>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</si>
  <si>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</si>
  <si>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</si>
  <si>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</si>
  <si>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</si>
  <si>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</si>
  <si>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</si>
  <si>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</si>
  <si>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</si>
  <si>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</si>
  <si>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</si>
  <si>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</si>
  <si>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</si>
  <si>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</si>
  <si>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</si>
  <si>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</si>
  <si>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</si>
  <si>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</si>
  <si>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</si>
  <si>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</si>
  <si>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</si>
  <si>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</si>
  <si>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</si>
  <si>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</si>
  <si>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</si>
  <si>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</si>
  <si>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</si>
  <si>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</si>
  <si>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</si>
  <si>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</si>
  <si>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</si>
  <si>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</si>
  <si>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</si>
  <si>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</si>
  <si>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</si>
  <si>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</si>
  <si>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</si>
  <si>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</si>
  <si>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</si>
  <si>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</si>
  <si>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</si>
  <si>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</si>
  <si>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</si>
  <si>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</si>
  <si>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</si>
  <si>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</si>
  <si>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</si>
  <si>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</si>
  <si>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</si>
  <si>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</si>
  <si>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</si>
  <si>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</si>
  <si>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</si>
  <si>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</si>
  <si>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</si>
  <si>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</si>
  <si>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</si>
  <si>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</si>
  <si>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</si>
  <si>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</si>
  <si>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</si>
  <si>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</si>
  <si>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</si>
  <si>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</si>
  <si>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</si>
  <si>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</si>
  <si>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</si>
  <si>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</si>
  <si>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</si>
  <si>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</si>
  <si>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</si>
  <si>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</si>
  <si>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</si>
  <si>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</si>
  <si>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</si>
  <si>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</si>
  <si>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</si>
  <si>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</si>
  <si>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</si>
  <si>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</si>
  <si>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</si>
  <si>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</si>
  <si>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</si>
  <si>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</si>
  <si>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</si>
  <si>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</si>
  <si>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</si>
  <si>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</si>
  <si>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</si>
  <si>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</si>
  <si>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</si>
  <si>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</si>
  <si>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</si>
  <si>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</si>
  <si>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</si>
  <si>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</si>
  <si>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</si>
  <si>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</si>
  <si>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</si>
  <si>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</si>
  <si>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</si>
  <si>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</si>
  <si>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</si>
  <si>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</si>
  <si>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</si>
  <si>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</si>
  <si>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</si>
  <si>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</si>
  <si>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</si>
  <si>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</si>
  <si>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</si>
  <si>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</si>
  <si>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</si>
  <si>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</si>
  <si>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</si>
  <si>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</si>
  <si>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</si>
  <si>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</si>
  <si>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</si>
  <si>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</si>
  <si>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</si>
  <si>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</si>
  <si>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</si>
  <si>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</si>
  <si>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</si>
  <si>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</si>
  <si>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</si>
  <si>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</si>
  <si>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</si>
  <si>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</si>
  <si>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</si>
  <si>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</si>
  <si>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</si>
  <si>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</si>
  <si>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</si>
  <si>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</si>
  <si>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</si>
  <si>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</si>
  <si>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</si>
  <si>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</si>
  <si>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</si>
  <si>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</si>
  <si>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</si>
  <si>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</si>
  <si>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</si>
  <si>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</si>
  <si>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</si>
  <si>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</si>
  <si>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</si>
  <si>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</si>
  <si>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</si>
  <si>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</si>
  <si>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</si>
  <si>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</si>
  <si>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</si>
  <si>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</si>
  <si>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</si>
  <si>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</si>
  <si>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</si>
  <si>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</si>
  <si>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</si>
  <si>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</si>
  <si>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</si>
  <si>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</si>
  <si>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</si>
  <si>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</si>
  <si>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</si>
  <si>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</si>
  <si>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</si>
  <si>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</si>
  <si>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</si>
  <si>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</si>
  <si>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</si>
  <si>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</si>
  <si>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</si>
  <si>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</si>
  <si>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</si>
  <si>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</si>
  <si>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</si>
  <si>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</si>
  <si>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</si>
  <si>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</si>
  <si>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</si>
  <si>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</si>
  <si>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</si>
  <si>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</si>
  <si>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</si>
  <si>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</si>
  <si>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</si>
  <si>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</si>
  <si>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</si>
  <si>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</si>
  <si>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</si>
  <si>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</si>
  <si>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</si>
  <si>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</si>
  <si>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</si>
  <si>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</si>
  <si>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</si>
  <si>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</si>
  <si>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</si>
  <si>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</si>
  <si>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</si>
  <si>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</si>
  <si>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</si>
  <si>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</si>
  <si>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</si>
  <si>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</si>
  <si>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</si>
  <si>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</si>
  <si>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</si>
  <si>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</si>
  <si>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</si>
  <si>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</si>
  <si>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</si>
  <si>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</si>
  <si>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</si>
  <si>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</si>
  <si>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</si>
  <si>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</si>
  <si>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</si>
  <si>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</si>
  <si>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</si>
  <si>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</si>
  <si>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</si>
  <si>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</si>
  <si>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</si>
  <si>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</si>
  <si>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</si>
  <si>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</si>
  <si>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</si>
  <si>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</si>
  <si>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</si>
  <si>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</si>
  <si>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</si>
  <si>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</si>
  <si>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</si>
  <si>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</si>
  <si>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</si>
  <si>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</si>
  <si>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</si>
  <si>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</si>
  <si>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</si>
  <si>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</si>
  <si>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</si>
  <si>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</si>
  <si>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</si>
  <si>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</si>
  <si>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</si>
  <si>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</si>
  <si>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</si>
  <si>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</si>
  <si>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</si>
  <si>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</si>
  <si>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</si>
  <si>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</si>
  <si>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</si>
  <si>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</si>
  <si>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</si>
  <si>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</si>
  <si>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</si>
  <si>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</si>
  <si>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</si>
  <si>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</si>
  <si>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</si>
  <si>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</si>
  <si>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</si>
  <si>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</si>
  <si>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</si>
  <si>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</si>
  <si>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</si>
  <si>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</si>
  <si>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</si>
  <si>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</si>
  <si>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</si>
  <si>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</si>
  <si>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</si>
  <si>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</si>
  <si>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</si>
  <si>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</si>
  <si>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</si>
  <si>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</si>
  <si>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</si>
  <si>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</si>
  <si>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</si>
  <si>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</si>
  <si>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</si>
  <si>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</si>
  <si>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</si>
  <si>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</si>
  <si>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</si>
  <si>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</si>
  <si>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</si>
  <si>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</si>
  <si>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</si>
  <si>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</si>
  <si>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</si>
  <si>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</si>
  <si>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</si>
  <si>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</si>
  <si>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</si>
  <si>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</si>
  <si>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</si>
  <si>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</si>
  <si>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</si>
  <si>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</si>
  <si>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</si>
  <si>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</si>
  <si>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</si>
  <si>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</si>
  <si>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</si>
  <si>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</si>
  <si>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</si>
  <si>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</si>
  <si>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</si>
  <si>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</si>
  <si>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</si>
  <si>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</si>
  <si>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</si>
  <si>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</si>
  <si>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</si>
  <si>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</si>
  <si>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</si>
  <si>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</si>
  <si>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</si>
  <si>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</si>
  <si>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</si>
  <si>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</si>
  <si>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</si>
  <si>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</si>
  <si>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</si>
  <si>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</si>
  <si>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</si>
  <si>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</si>
  <si>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</si>
  <si>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</si>
  <si>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</si>
  <si>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</si>
  <si>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</si>
  <si>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</si>
  <si>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</si>
  <si>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</si>
  <si>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</si>
  <si>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</si>
  <si>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</si>
  <si>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</si>
  <si>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</si>
  <si>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</si>
  <si>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</si>
  <si>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</si>
  <si>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</si>
  <si>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</si>
  <si>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</si>
  <si>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</si>
  <si>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</si>
  <si>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</si>
  <si>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</si>
  <si>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</si>
  <si>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</si>
  <si>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</si>
  <si>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</si>
  <si>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</si>
  <si>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</si>
  <si>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</si>
  <si>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</si>
  <si>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</si>
  <si>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</si>
  <si>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</si>
  <si>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</si>
  <si>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</si>
  <si>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</si>
  <si>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</si>
  <si>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</si>
  <si>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</si>
  <si>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</si>
  <si>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</si>
  <si>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</si>
  <si>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</si>
  <si>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</si>
  <si>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</si>
  <si>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</si>
  <si>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</si>
  <si>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</si>
  <si>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</si>
  <si>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</si>
  <si>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</si>
  <si>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</si>
  <si>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</si>
  <si>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</si>
  <si>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</si>
  <si>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</si>
  <si>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</si>
  <si>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</si>
  <si>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</si>
  <si>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</si>
  <si>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</si>
  <si>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</si>
  <si>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</si>
  <si>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</si>
  <si>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</si>
  <si>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</si>
  <si>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</si>
  <si>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</si>
  <si>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</si>
  <si>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</si>
  <si>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</si>
  <si>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</si>
  <si>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</si>
  <si>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</si>
  <si>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</si>
  <si>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</si>
  <si>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</si>
  <si>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</si>
  <si>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</si>
  <si>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</si>
  <si>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</si>
  <si>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</si>
  <si>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</si>
  <si>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</si>
  <si>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</si>
  <si>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</si>
  <si>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</si>
  <si>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</si>
  <si>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</si>
  <si>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</si>
  <si>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</si>
  <si>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</si>
  <si>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</si>
  <si>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</si>
  <si>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</si>
  <si>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</si>
  <si>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</si>
  <si>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</si>
  <si>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</si>
  <si>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</si>
  <si>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</si>
  <si>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</si>
  <si>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</si>
  <si>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</si>
  <si>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</si>
  <si>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</si>
  <si>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</si>
  <si>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</si>
  <si>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</si>
  <si>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</si>
  <si>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</si>
  <si>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</si>
  <si>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</si>
  <si>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</si>
  <si>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</si>
  <si>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</si>
  <si>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</si>
  <si>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</si>
  <si>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</si>
  <si>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</si>
  <si>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</si>
  <si>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</si>
  <si>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</si>
  <si>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</si>
  <si>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</si>
  <si>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</si>
  <si>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</si>
  <si>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</si>
  <si>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</si>
  <si>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</si>
  <si>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</si>
  <si>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</si>
  <si>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</si>
  <si>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</si>
  <si>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</si>
  <si>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</si>
  <si>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</si>
  <si>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</si>
  <si>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</si>
  <si>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</si>
  <si>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</si>
  <si>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</si>
  <si>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</si>
  <si>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</si>
  <si>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</si>
  <si>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</si>
  <si>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</si>
  <si>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</si>
  <si>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</si>
  <si>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</si>
  <si>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</si>
  <si>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</si>
  <si>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</si>
  <si>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</si>
  <si>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</si>
  <si>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</si>
  <si>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</si>
  <si>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</si>
  <si>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</si>
  <si>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</si>
  <si>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</si>
  <si>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</si>
  <si>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</si>
  <si>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</si>
  <si>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</si>
  <si>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</si>
  <si>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</si>
  <si>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</si>
  <si>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</si>
  <si>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</si>
  <si>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</si>
  <si>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</si>
  <si>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</si>
  <si>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</si>
  <si>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</si>
  <si>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</si>
  <si>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</si>
  <si>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</si>
  <si>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</si>
  <si>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</si>
  <si>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</si>
  <si>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</si>
  <si>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</si>
  <si>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</si>
  <si>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</si>
  <si>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</si>
  <si>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</si>
  <si>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</si>
  <si>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</si>
  <si>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</si>
  <si>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</si>
  <si>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</si>
  <si>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</si>
  <si>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</si>
  <si>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</si>
  <si>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</si>
  <si>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</si>
  <si>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</si>
  <si>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</si>
  <si>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</si>
  <si>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</si>
  <si>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</si>
  <si>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</si>
  <si>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</si>
  <si>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</si>
  <si>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</si>
  <si>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</si>
  <si>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</si>
  <si>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</si>
  <si>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</si>
  <si>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</si>
  <si>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</si>
  <si>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</si>
  <si>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</si>
  <si>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</si>
  <si>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</si>
  <si>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</si>
  <si>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</si>
  <si>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</si>
  <si>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</si>
  <si>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</si>
  <si>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</si>
  <si>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</si>
  <si>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</si>
  <si>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</si>
  <si>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</si>
  <si>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</si>
  <si>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</si>
  <si>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</si>
  <si>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</si>
  <si>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</si>
  <si>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</si>
  <si>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</si>
  <si>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</si>
  <si>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</si>
  <si>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</si>
  <si>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</si>
  <si>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</si>
  <si>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</si>
  <si>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</si>
  <si>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</si>
  <si>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</si>
  <si>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</si>
  <si>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</si>
  <si>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</si>
  <si>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</si>
  <si>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</si>
  <si>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</si>
  <si>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</si>
  <si>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</si>
  <si>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</si>
  <si>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</si>
  <si>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</si>
  <si>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</si>
  <si>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</si>
  <si>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</si>
  <si>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</si>
  <si>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</si>
  <si>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</si>
  <si>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</si>
  <si>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</si>
  <si>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</si>
  <si>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</si>
  <si>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</si>
  <si>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</si>
  <si>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</si>
  <si>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</si>
  <si>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</si>
  <si>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</si>
  <si>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</si>
  <si>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</si>
  <si>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</si>
  <si>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</si>
  <si>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</si>
  <si>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</si>
  <si>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</si>
  <si>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</si>
  <si>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</si>
  <si>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</si>
  <si>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</si>
  <si>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</si>
  <si>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</si>
  <si>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</si>
  <si>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</si>
  <si>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</si>
  <si>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</si>
  <si>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</si>
  <si>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</si>
  <si>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</si>
  <si>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</si>
  <si>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</si>
  <si>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</si>
  <si>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</si>
  <si>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</si>
  <si>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</si>
  <si>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</si>
  <si>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</si>
  <si>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</si>
  <si>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</si>
  <si>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</si>
  <si>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</si>
  <si>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</si>
  <si>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</si>
  <si>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</si>
  <si>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</si>
  <si>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</si>
  <si>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</si>
  <si>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</si>
  <si>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</si>
  <si>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</si>
  <si>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</si>
  <si>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</si>
  <si>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</si>
  <si>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</si>
  <si>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</si>
  <si>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</si>
  <si>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</si>
  <si>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</si>
  <si>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</si>
  <si>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</si>
  <si>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</si>
  <si>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</si>
  <si>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</si>
  <si>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</si>
  <si>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</si>
  <si>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</si>
  <si>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</si>
  <si>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</si>
  <si>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</si>
  <si>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</si>
  <si>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</si>
  <si>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</si>
  <si>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</si>
  <si>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</si>
  <si>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</si>
  <si>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</si>
  <si>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</si>
  <si>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</si>
  <si>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</si>
  <si>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</si>
  <si>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</si>
  <si>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</si>
  <si>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</si>
  <si>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</si>
  <si>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</si>
  <si>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</si>
  <si>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</si>
  <si>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</si>
  <si>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</si>
  <si>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</si>
  <si>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</si>
  <si>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</si>
  <si>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</si>
  <si>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</si>
  <si>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</si>
  <si>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</si>
  <si>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</si>
  <si>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</si>
  <si>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</si>
  <si>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</si>
  <si>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</si>
  <si>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</si>
  <si>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</si>
  <si>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</si>
  <si>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</si>
  <si>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</si>
  <si>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</si>
  <si>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</si>
  <si>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</si>
  <si>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</si>
  <si>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</si>
  <si>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</si>
  <si>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</si>
  <si>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</si>
  <si>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</si>
  <si>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</si>
  <si>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</si>
  <si>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</si>
  <si>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</si>
  <si>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</si>
  <si>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</si>
  <si>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</si>
  <si>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</si>
  <si>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</si>
  <si>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</si>
  <si>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</si>
  <si>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</si>
  <si>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</si>
  <si>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</si>
  <si>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</si>
  <si>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</si>
  <si>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</si>
  <si>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</si>
  <si>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</si>
  <si>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</si>
  <si>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</si>
  <si>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</si>
  <si>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</si>
  <si>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</si>
  <si>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</si>
  <si>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</si>
  <si>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</si>
  <si>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</si>
  <si>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</si>
  <si>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</si>
  <si>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</si>
  <si>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</si>
  <si>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</si>
  <si>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</si>
  <si>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</si>
  <si>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</si>
  <si>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</si>
  <si>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</si>
  <si>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</si>
  <si>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</si>
  <si>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</si>
  <si>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</si>
  <si>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</si>
  <si>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</si>
  <si>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</si>
  <si>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</si>
  <si>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</si>
  <si>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</si>
  <si>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</si>
  <si>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</si>
  <si>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</si>
  <si>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</si>
  <si>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</si>
  <si>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</si>
  <si>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</si>
  <si>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</si>
  <si>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</si>
  <si>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</si>
  <si>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</si>
  <si>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</si>
  <si>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</si>
  <si>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</si>
  <si>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</si>
  <si>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</si>
  <si>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</si>
  <si>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</si>
  <si>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</si>
  <si>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</si>
  <si>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</si>
  <si>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</si>
  <si>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</si>
  <si>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</si>
  <si>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</si>
  <si>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</si>
  <si>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</si>
  <si>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</si>
  <si>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</si>
  <si>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</si>
  <si>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</si>
  <si>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</si>
  <si>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</si>
  <si>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</si>
  <si>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</si>
  <si>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</si>
  <si>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</si>
  <si>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</si>
  <si>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</si>
  <si>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</si>
  <si>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</si>
  <si>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</si>
  <si>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</si>
  <si>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</si>
  <si>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</si>
  <si>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</si>
  <si>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</si>
  <si>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</si>
  <si>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</si>
  <si>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</si>
  <si>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</si>
  <si>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</si>
  <si>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</si>
  <si>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</si>
  <si>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</si>
  <si>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</si>
  <si>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</si>
  <si>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</si>
  <si>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</si>
  <si>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</si>
  <si>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</si>
  <si>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</si>
  <si>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</si>
  <si>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</si>
  <si>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</si>
  <si>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</si>
  <si>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</si>
  <si>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</si>
  <si>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</si>
  <si>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</si>
  <si>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</si>
  <si>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</si>
  <si>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</si>
  <si>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</si>
  <si>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</si>
  <si>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</si>
  <si>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</si>
  <si>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</si>
  <si>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</si>
  <si>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</si>
  <si>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</si>
  <si>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</si>
  <si>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</si>
  <si>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</si>
  <si>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</si>
  <si>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</si>
  <si>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</si>
  <si>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</si>
  <si>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</si>
  <si>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</si>
  <si>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</si>
  <si>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</si>
  <si>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</si>
  <si>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</si>
  <si>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</si>
  <si>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</si>
  <si>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</si>
  <si>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</si>
  <si>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</si>
  <si>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</si>
  <si>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</si>
  <si>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</si>
  <si>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</si>
  <si>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</si>
  <si>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</si>
  <si>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</si>
  <si>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</si>
  <si>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</si>
  <si>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</si>
  <si>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</si>
  <si>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</si>
  <si>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</si>
  <si>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</si>
  <si>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</si>
  <si>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</si>
  <si>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</si>
  <si>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</si>
  <si>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</si>
  <si>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</si>
  <si>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</si>
  <si>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</si>
  <si>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</si>
  <si>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</si>
  <si>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</si>
  <si>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</si>
  <si>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</si>
  <si>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</si>
  <si>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</si>
  <si>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</si>
  <si>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</si>
  <si>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</si>
  <si>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</si>
  <si>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</si>
  <si>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</si>
  <si>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</si>
  <si>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</si>
  <si>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</si>
  <si>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</si>
  <si>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</si>
  <si>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</si>
  <si>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</si>
  <si>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</si>
  <si>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</si>
  <si>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</si>
  <si>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</si>
  <si>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</si>
  <si>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</si>
  <si>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</si>
  <si>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</si>
  <si>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</si>
  <si>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</si>
  <si>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</si>
  <si>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</si>
  <si>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</si>
  <si>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</si>
  <si>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</si>
  <si>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</si>
  <si>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</si>
  <si>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</si>
  <si>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</si>
  <si>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</si>
  <si>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</si>
  <si>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</si>
  <si>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</si>
  <si>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</si>
  <si>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</si>
  <si>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</si>
  <si>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</si>
  <si>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</si>
  <si>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</si>
  <si>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</si>
  <si>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</si>
  <si>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</si>
  <si>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</si>
  <si>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</si>
  <si>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</si>
  <si>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</si>
  <si>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</si>
  <si>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</si>
  <si>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</si>
  <si>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</si>
  <si>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</si>
  <si>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</si>
  <si>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</si>
  <si>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</si>
  <si>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</si>
  <si>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</si>
  <si>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</si>
  <si>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</si>
  <si>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</si>
  <si>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</si>
  <si>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</si>
  <si>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</si>
  <si>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</si>
  <si>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</si>
  <si>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</si>
  <si>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</si>
  <si>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</si>
  <si>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</si>
  <si>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</si>
  <si>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</si>
  <si>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</si>
  <si>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</si>
  <si>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</si>
  <si>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</si>
  <si>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</si>
  <si>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</si>
  <si>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</si>
  <si>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</si>
  <si>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</si>
  <si>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</si>
  <si>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</si>
  <si>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</si>
  <si>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</si>
  <si>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</si>
  <si>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</si>
  <si>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</si>
  <si>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</si>
  <si>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</si>
  <si>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</si>
  <si>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</si>
  <si>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</si>
  <si>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</si>
  <si>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</si>
  <si>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</si>
  <si>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</si>
  <si>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</si>
  <si>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</si>
  <si>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</si>
  <si>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</si>
  <si>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</si>
  <si>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</si>
  <si>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</si>
  <si>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</si>
  <si>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</si>
  <si>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</si>
  <si>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</si>
  <si>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</si>
  <si>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</si>
  <si>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</si>
  <si>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</si>
  <si>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</si>
  <si>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</si>
  <si>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</si>
  <si>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</si>
  <si>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</si>
  <si>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</si>
  <si>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</si>
  <si>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</si>
  <si>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</si>
  <si>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</si>
  <si>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</si>
  <si>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</si>
  <si>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</si>
  <si>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</si>
  <si>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</si>
  <si>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</si>
  <si>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</si>
  <si>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</si>
  <si>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</si>
  <si>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</si>
  <si>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</si>
  <si>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</si>
  <si>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</si>
  <si>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</si>
  <si>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</si>
  <si>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</si>
  <si>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</si>
  <si>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</si>
  <si>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</si>
  <si>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</si>
  <si>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</si>
  <si>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</si>
  <si>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</si>
  <si>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</si>
  <si>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</si>
  <si>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</si>
  <si>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</si>
  <si>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</si>
  <si>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</si>
  <si>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</si>
  <si>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</si>
  <si>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</si>
  <si>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</si>
  <si>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</si>
  <si>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</si>
  <si>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</si>
  <si>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</si>
  <si>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</si>
  <si>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</si>
  <si>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</si>
  <si>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</si>
  <si>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</si>
  <si>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</si>
  <si>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</si>
  <si>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</si>
  <si>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</si>
  <si>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</si>
  <si>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</si>
  <si>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</si>
  <si>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</si>
  <si>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</si>
  <si>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</si>
  <si>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</si>
  <si>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</si>
  <si>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</si>
  <si>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</si>
  <si>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</si>
  <si>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</si>
  <si>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</si>
  <si>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</si>
  <si>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</si>
  <si>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</si>
  <si>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</si>
  <si>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</si>
  <si>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</si>
  <si>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</si>
  <si>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</si>
  <si>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</si>
  <si>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</si>
  <si>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</si>
  <si>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</si>
  <si>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</si>
  <si>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</si>
  <si>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</si>
  <si>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</si>
  <si>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</si>
  <si>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</si>
  <si>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</si>
  <si>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</si>
  <si>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</si>
  <si>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</si>
  <si>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</si>
  <si>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</si>
  <si>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</si>
  <si>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</si>
  <si>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</si>
  <si>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</si>
  <si>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</si>
  <si>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</si>
  <si>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</si>
  <si>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</si>
  <si>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</si>
  <si>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</si>
  <si>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</si>
  <si>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</si>
  <si>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</si>
  <si>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</si>
  <si>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</si>
  <si>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</si>
  <si>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</si>
  <si>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</si>
  <si>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</si>
  <si>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</si>
  <si>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</si>
  <si>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</si>
  <si>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</si>
  <si>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</si>
  <si>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</si>
  <si>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</si>
  <si>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</si>
  <si>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</si>
  <si>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</si>
  <si>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</si>
  <si>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</si>
  <si>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</si>
  <si>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</si>
  <si>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</si>
  <si>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</si>
  <si>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</si>
  <si>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</si>
  <si>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</si>
  <si>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</si>
  <si>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</si>
  <si>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</si>
  <si>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</si>
  <si>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</si>
  <si>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</si>
  <si>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</si>
  <si>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</si>
  <si>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</si>
  <si>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</si>
  <si>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</si>
  <si>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</si>
  <si>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</si>
  <si>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</si>
  <si>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</si>
  <si>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</si>
  <si>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</si>
  <si>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</si>
  <si>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</si>
  <si>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</si>
  <si>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</si>
  <si>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</si>
  <si>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</si>
  <si>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</si>
  <si>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</si>
  <si>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</si>
  <si>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</si>
  <si>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</si>
  <si>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</si>
  <si>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</si>
  <si>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</si>
  <si>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</si>
  <si>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</si>
  <si>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</si>
  <si>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</si>
  <si>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</si>
  <si>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</si>
  <si>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</si>
  <si>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</si>
  <si>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</si>
  <si>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</si>
  <si>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</si>
  <si>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</si>
  <si>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</si>
  <si>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</si>
  <si>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</si>
  <si>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</si>
  <si>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</si>
  <si>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</si>
  <si>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</si>
  <si>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</si>
  <si>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</si>
  <si>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</si>
  <si>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</si>
  <si>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</si>
  <si>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</si>
  <si>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</si>
  <si>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</si>
  <si>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</si>
  <si>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</si>
  <si>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</si>
  <si>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</si>
  <si>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</si>
  <si>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</si>
  <si>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</si>
  <si>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</si>
  <si>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</si>
  <si>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</si>
  <si>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</si>
  <si>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</si>
  <si>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</si>
  <si>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</si>
  <si>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</si>
  <si>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</si>
  <si>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</si>
  <si>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</si>
  <si>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</si>
  <si>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</si>
  <si>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</si>
  <si>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</si>
  <si>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</si>
  <si>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</si>
  <si>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</si>
  <si>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</si>
  <si>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</si>
  <si>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</si>
  <si>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</si>
  <si>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</si>
  <si>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</si>
  <si>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</si>
  <si>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</si>
  <si>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</si>
  <si>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</si>
  <si>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</si>
  <si>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</si>
  <si>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</si>
  <si>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</si>
  <si>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</si>
  <si>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</si>
  <si>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</si>
  <si>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</si>
  <si>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</si>
  <si>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</si>
  <si>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</si>
  <si>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</si>
  <si>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</si>
  <si>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</si>
  <si>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</si>
  <si>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</si>
  <si>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</si>
  <si>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</si>
  <si>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</si>
  <si>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</si>
  <si>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</si>
  <si>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</si>
  <si>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</si>
  <si>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</si>
  <si>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</si>
  <si>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</si>
  <si>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</si>
  <si>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</si>
  <si>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</si>
  <si>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</si>
  <si>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</si>
  <si>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</si>
  <si>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</si>
  <si>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</si>
  <si>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</si>
  <si>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</si>
  <si>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</si>
  <si>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</si>
  <si>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</si>
  <si>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</si>
  <si>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</si>
  <si>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</si>
  <si>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</si>
  <si>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</si>
  <si>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</si>
  <si>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</si>
  <si>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</si>
  <si>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</si>
  <si>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</si>
  <si>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</si>
  <si>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</si>
  <si>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</si>
  <si>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</si>
  <si>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</si>
  <si>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</si>
  <si>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</si>
  <si>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</si>
  <si>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</si>
  <si>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</si>
  <si>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</si>
  <si>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</si>
  <si>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</si>
  <si>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</si>
  <si>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</si>
  <si>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</si>
  <si>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</si>
  <si>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</si>
  <si>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</si>
  <si>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</si>
  <si>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</si>
  <si>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</si>
  <si>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</si>
  <si>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</si>
  <si>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</si>
  <si>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</si>
  <si>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</si>
  <si>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</si>
  <si>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</si>
  <si>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</si>
  <si>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</si>
  <si>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</si>
  <si>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</si>
  <si>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</si>
  <si>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</si>
  <si>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</si>
  <si>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</si>
  <si>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</si>
  <si>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</si>
  <si>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</si>
  <si>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</si>
  <si>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</si>
  <si>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</si>
  <si>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</si>
  <si>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</si>
  <si>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</si>
  <si>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</si>
  <si>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</si>
  <si>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</si>
  <si>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</si>
  <si>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</si>
  <si>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</si>
  <si>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</si>
  <si>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</si>
  <si>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</si>
  <si>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</si>
  <si>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</si>
  <si>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</si>
  <si>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</si>
  <si>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</si>
  <si>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</si>
  <si>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</si>
  <si>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</si>
  <si>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</si>
  <si>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</si>
  <si>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</si>
  <si>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</si>
  <si>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</si>
  <si>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</si>
  <si>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</si>
  <si>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</si>
  <si>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</si>
  <si>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</si>
  <si>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</si>
  <si>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</si>
  <si>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</si>
  <si>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</si>
  <si>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</si>
  <si>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</si>
  <si>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</si>
  <si>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</si>
  <si>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</si>
  <si>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</si>
  <si>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</si>
  <si>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</si>
  <si>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</si>
  <si>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</si>
  <si>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</si>
  <si>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</si>
  <si>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</si>
  <si>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</si>
  <si>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</si>
  <si>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</si>
  <si>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</si>
  <si>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</si>
  <si>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</si>
  <si>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</si>
  <si>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</si>
  <si>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</si>
  <si>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</si>
  <si>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</si>
  <si>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</si>
  <si>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</si>
  <si>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</si>
  <si>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</si>
  <si>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</si>
  <si>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</si>
  <si>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</si>
  <si>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</si>
  <si>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</si>
  <si>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</si>
  <si>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</si>
  <si>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</si>
  <si>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</si>
  <si>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</si>
  <si>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</si>
  <si>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</si>
  <si>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</si>
  <si>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</si>
  <si>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</si>
  <si>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</si>
  <si>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</si>
  <si>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</si>
  <si>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</si>
  <si>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</si>
  <si>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</si>
  <si>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</si>
  <si>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</si>
  <si>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</si>
  <si>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</si>
  <si>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</si>
  <si>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</si>
  <si>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</si>
  <si>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</si>
  <si>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</si>
  <si>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</si>
  <si>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</si>
  <si>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</si>
  <si>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</si>
  <si>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</si>
  <si>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</si>
  <si>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</si>
  <si>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</si>
  <si>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</si>
  <si>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</si>
  <si>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</si>
  <si>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</si>
  <si>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</si>
  <si>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</si>
  <si>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</si>
  <si>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</si>
  <si>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</si>
  <si>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</si>
  <si>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</si>
  <si>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</si>
  <si>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</si>
  <si>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</si>
  <si>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</si>
  <si>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</si>
  <si>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</si>
  <si>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</si>
  <si>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</si>
  <si>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</si>
  <si>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</si>
  <si>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</si>
  <si>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</si>
  <si>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</si>
  <si>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</si>
  <si>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</si>
  <si>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</si>
  <si>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</si>
  <si>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</si>
  <si>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</si>
  <si>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</si>
  <si>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</si>
  <si>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</si>
  <si>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</si>
  <si>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</si>
  <si>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</si>
  <si>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</si>
  <si>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</si>
  <si>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</si>
  <si>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</si>
  <si>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</si>
  <si>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</si>
  <si>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</si>
  <si>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</si>
  <si>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</si>
  <si>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</si>
  <si>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</si>
  <si>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</si>
  <si>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</si>
  <si>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</si>
  <si>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</si>
  <si>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</si>
  <si>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</si>
  <si>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</si>
  <si>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</si>
  <si>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</si>
  <si>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</si>
  <si>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</si>
  <si>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</si>
  <si>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</si>
  <si>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</si>
  <si>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</si>
  <si>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</si>
  <si>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</si>
  <si>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</si>
  <si>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</si>
  <si>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</si>
  <si>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</si>
  <si>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</si>
  <si>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</si>
  <si>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</si>
  <si>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</si>
  <si>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</si>
  <si>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</si>
  <si>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</si>
  <si>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</si>
  <si>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</si>
  <si>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</si>
  <si>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</si>
  <si>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</si>
  <si>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</si>
  <si>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</si>
  <si>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</si>
  <si>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</si>
  <si>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</si>
  <si>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</si>
  <si>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</si>
  <si>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</si>
  <si>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</si>
  <si>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</si>
  <si>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</si>
  <si>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</si>
  <si>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</si>
  <si>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</si>
  <si>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</si>
  <si>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</si>
  <si>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</si>
  <si>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</si>
  <si>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</si>
  <si>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</si>
  <si>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</si>
  <si>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</si>
  <si>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</si>
  <si>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</si>
  <si>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</si>
  <si>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</si>
  <si>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</si>
  <si>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</si>
  <si>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</si>
  <si>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</si>
  <si>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</si>
  <si>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</si>
  <si>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</si>
  <si>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</si>
  <si>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</si>
  <si>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</si>
  <si>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</si>
  <si>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</si>
  <si>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</si>
  <si>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</si>
  <si>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</si>
  <si>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</si>
  <si>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</si>
  <si>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</si>
  <si>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</si>
  <si>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</si>
  <si>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</si>
  <si>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</si>
  <si>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</si>
  <si>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</si>
  <si>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</si>
  <si>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</si>
  <si>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</si>
  <si>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</si>
  <si>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</si>
  <si>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</si>
  <si>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</si>
  <si>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</si>
  <si>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</si>
  <si>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</si>
  <si>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</si>
  <si>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</si>
  <si>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</si>
  <si>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</si>
  <si>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</si>
  <si>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</si>
  <si>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</si>
  <si>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</si>
  <si>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</si>
  <si>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</si>
  <si>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</si>
  <si>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</si>
  <si>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</si>
  <si>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</si>
  <si>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</si>
  <si>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</si>
  <si>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</si>
  <si>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</si>
  <si>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</si>
  <si>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</si>
  <si>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</si>
  <si>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</si>
  <si>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</si>
  <si>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</si>
  <si>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</si>
  <si>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</si>
  <si>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</si>
  <si>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</si>
  <si>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</si>
  <si>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</si>
  <si>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</si>
  <si>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</si>
  <si>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</si>
  <si>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</si>
  <si>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</si>
  <si>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</si>
  <si>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</si>
  <si>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</si>
  <si>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</si>
  <si>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</si>
  <si>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</si>
  <si>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</si>
  <si>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</si>
  <si>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</si>
  <si>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</si>
  <si>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</si>
  <si>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</si>
  <si>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</si>
  <si>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</si>
  <si>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</si>
  <si>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</si>
  <si>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</si>
  <si>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</si>
  <si>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</si>
  <si>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</si>
  <si>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</si>
  <si>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</si>
  <si>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</si>
  <si>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</si>
  <si>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</si>
  <si>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</si>
  <si>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</si>
  <si>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</si>
  <si>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</si>
  <si>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</si>
  <si>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</si>
  <si>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</si>
  <si>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</si>
  <si>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</si>
  <si>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</si>
  <si>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</si>
  <si>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</si>
  <si>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</si>
  <si>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</si>
  <si>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</si>
  <si>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</si>
  <si>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</si>
  <si>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</si>
  <si>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</si>
  <si>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</si>
  <si>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</si>
  <si>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</si>
  <si>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</si>
  <si>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</si>
  <si>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</si>
  <si>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</si>
  <si>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</si>
  <si>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</si>
  <si>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</si>
  <si>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</si>
  <si>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</si>
  <si>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</si>
  <si>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</si>
  <si>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</si>
  <si>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</si>
  <si>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</si>
  <si>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</si>
  <si>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</si>
  <si>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</si>
  <si>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</si>
  <si>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</si>
  <si>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</si>
  <si>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</si>
  <si>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</si>
  <si>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</si>
  <si>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</si>
  <si>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</si>
  <si>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</si>
  <si>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</si>
  <si>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</si>
  <si>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</si>
  <si>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</si>
  <si>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</si>
  <si>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</si>
  <si>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</si>
  <si>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</si>
  <si>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</si>
  <si>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</si>
  <si>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</si>
  <si>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</si>
  <si>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</si>
  <si>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</si>
  <si>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</si>
  <si>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</si>
  <si>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</si>
  <si>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</si>
  <si>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</si>
  <si>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</si>
  <si>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</si>
  <si>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</si>
  <si>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</si>
  <si>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</si>
  <si>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</si>
  <si>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</si>
  <si>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</si>
  <si>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</si>
  <si>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</si>
  <si>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</si>
  <si>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</si>
  <si>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</si>
  <si>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</si>
  <si>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</si>
  <si>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</si>
  <si>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</si>
  <si>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</si>
  <si>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</si>
  <si>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</si>
  <si>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</si>
  <si>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</si>
  <si>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</si>
  <si>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</si>
  <si>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</si>
  <si>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</si>
  <si>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</si>
  <si>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</si>
  <si>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</si>
  <si>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</si>
  <si>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</si>
  <si>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</si>
  <si>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</si>
  <si>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</si>
  <si>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</si>
  <si>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</si>
  <si>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</si>
  <si>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</si>
  <si>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</si>
  <si>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</si>
  <si>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</si>
  <si>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</si>
  <si>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</si>
  <si>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</si>
  <si>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</si>
  <si>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</si>
  <si>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</si>
  <si>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</si>
  <si>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</si>
  <si>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</si>
  <si>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</si>
  <si>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</si>
  <si>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</si>
  <si>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</si>
  <si>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</si>
  <si>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</si>
  <si>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</si>
  <si>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</si>
  <si>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</si>
  <si>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</si>
  <si>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</si>
  <si>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</si>
  <si>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</si>
  <si>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</si>
  <si>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</si>
  <si>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</si>
  <si>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</si>
  <si>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</si>
  <si>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</si>
  <si>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</si>
  <si>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</si>
  <si>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</si>
  <si>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</si>
  <si>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</si>
  <si>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</si>
  <si>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</si>
  <si>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</si>
  <si>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</si>
  <si>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</si>
  <si>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</si>
  <si>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</si>
  <si>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</si>
  <si>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</si>
  <si>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</si>
  <si>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</si>
  <si>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</si>
  <si>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</si>
  <si>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</si>
  <si>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</si>
  <si>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</si>
  <si>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</si>
  <si>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</si>
  <si>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</si>
  <si>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</si>
  <si>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</si>
  <si>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</si>
  <si>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</si>
  <si>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</si>
  <si>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</si>
  <si>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</si>
  <si>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</si>
  <si>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</si>
  <si>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</si>
  <si>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</si>
  <si>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</si>
  <si>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</si>
  <si>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</si>
  <si>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</si>
  <si>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</si>
  <si>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</si>
  <si>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</si>
  <si>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</si>
  <si>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</si>
  <si>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</si>
  <si>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</si>
  <si>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</si>
  <si>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</si>
  <si>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</si>
  <si>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</si>
  <si>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</si>
  <si>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</si>
  <si>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</si>
  <si>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</si>
  <si>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</si>
  <si>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</si>
  <si>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</si>
  <si>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</si>
  <si>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</si>
  <si>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</si>
  <si>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</si>
  <si>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</si>
  <si>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</si>
  <si>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</si>
  <si>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</si>
  <si>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</si>
  <si>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</si>
  <si>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</si>
  <si>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</si>
  <si>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</si>
  <si>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</si>
  <si>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</si>
  <si>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</si>
  <si>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</si>
  <si>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</si>
  <si>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</si>
  <si>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</si>
  <si>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</si>
  <si>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</si>
  <si>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</si>
  <si>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</si>
  <si>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</si>
  <si>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</si>
  <si>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</si>
  <si>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</si>
  <si>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</si>
  <si>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</si>
  <si>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</si>
  <si>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</si>
  <si>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</si>
  <si>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</si>
  <si>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</si>
  <si>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</si>
  <si>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</si>
  <si>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</si>
  <si>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</si>
  <si>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</si>
  <si>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</si>
  <si>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</si>
  <si>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</si>
  <si>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</si>
  <si>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</si>
  <si>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</si>
  <si>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</si>
  <si>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</si>
  <si>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</si>
  <si>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</si>
  <si>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</si>
  <si>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</si>
  <si>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</si>
  <si>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</si>
  <si>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</si>
  <si>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</si>
  <si>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</si>
  <si>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</si>
  <si>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</si>
  <si>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</si>
  <si>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</si>
  <si>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</si>
  <si>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</si>
  <si>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</si>
  <si>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</si>
  <si>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</si>
  <si>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</si>
  <si>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</si>
  <si>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</si>
  <si>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</si>
  <si>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</si>
  <si>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</si>
  <si>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</si>
  <si>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</si>
  <si>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</si>
  <si>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</si>
  <si>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</si>
  <si>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</si>
  <si>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</si>
  <si>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</si>
  <si>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</si>
  <si>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</si>
  <si>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</si>
  <si>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</si>
  <si>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</si>
  <si>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</si>
  <si>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</si>
  <si>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</si>
  <si>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</si>
  <si>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</si>
  <si>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</si>
  <si>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</si>
  <si>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</si>
  <si>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</si>
  <si>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</si>
  <si>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</si>
  <si>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</si>
  <si>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</si>
  <si>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</si>
  <si>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</si>
  <si>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</si>
  <si>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</si>
  <si>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</si>
  <si>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</si>
  <si>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</si>
  <si>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</si>
  <si>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</si>
  <si>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</si>
  <si>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</si>
  <si>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</si>
  <si>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</si>
  <si>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</si>
  <si>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</si>
  <si>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</si>
  <si>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</si>
  <si>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</si>
  <si>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</si>
  <si>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</si>
  <si>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</si>
  <si>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</si>
  <si>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</si>
  <si>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</si>
  <si>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</si>
  <si>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</si>
  <si>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</si>
  <si>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</si>
  <si>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</si>
  <si>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</si>
  <si>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</si>
  <si>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</si>
  <si>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</si>
  <si>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</si>
  <si>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</si>
  <si>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</si>
  <si>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</si>
  <si>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</si>
  <si>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</si>
  <si>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</si>
  <si>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</si>
  <si>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</si>
  <si>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</si>
  <si>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</si>
  <si>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</si>
  <si>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</si>
  <si>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</si>
  <si>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</si>
  <si>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</si>
  <si>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</si>
  <si>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</si>
  <si>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</si>
  <si>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</si>
  <si>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</si>
  <si>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</si>
  <si>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</si>
  <si>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</si>
  <si>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</si>
  <si>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</si>
  <si>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</si>
  <si>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</si>
  <si>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</si>
  <si>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</si>
  <si>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</si>
  <si>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</si>
  <si>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</si>
  <si>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</si>
  <si>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</si>
  <si>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</si>
  <si>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</si>
  <si>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</si>
  <si>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</si>
  <si>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</si>
  <si>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</si>
  <si>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</si>
  <si>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</si>
  <si>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</si>
  <si>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</si>
  <si>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</si>
  <si>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</si>
  <si>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</si>
  <si>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</si>
  <si>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</si>
  <si>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</si>
  <si>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</si>
  <si>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</si>
  <si>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</si>
  <si>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</si>
  <si>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</si>
  <si>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</si>
  <si>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</si>
  <si>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</si>
  <si>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</si>
  <si>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</si>
  <si>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</si>
  <si>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</si>
  <si>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</si>
  <si>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</si>
  <si>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</si>
  <si>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</si>
  <si>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</si>
  <si>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</si>
  <si>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</si>
  <si>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</si>
  <si>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</si>
  <si>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</si>
  <si>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</si>
  <si>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</si>
  <si>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</si>
  <si>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</si>
  <si>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</si>
  <si>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</si>
  <si>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</si>
  <si>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</si>
  <si>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</si>
  <si>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</si>
  <si>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</si>
  <si>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</si>
  <si>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</si>
  <si>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</si>
  <si>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</si>
  <si>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</si>
  <si>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</si>
  <si>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</si>
  <si>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</si>
  <si>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</si>
  <si>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</si>
  <si>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</si>
  <si>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</si>
  <si>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</si>
  <si>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</si>
  <si>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</si>
  <si>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</si>
  <si>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</si>
  <si>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</si>
  <si>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</si>
  <si>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</si>
  <si>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</si>
  <si>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</si>
  <si>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</si>
  <si>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</si>
  <si>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</si>
  <si>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</si>
  <si>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</si>
  <si>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</si>
  <si>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</si>
  <si>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</si>
  <si>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</si>
  <si>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</si>
  <si>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</si>
  <si>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</si>
  <si>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</si>
  <si>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</si>
  <si>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</si>
  <si>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</si>
  <si>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</si>
  <si>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</si>
  <si>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</si>
  <si>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</si>
  <si>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</si>
  <si>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</si>
  <si>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</si>
  <si>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</si>
  <si>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</si>
  <si>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</si>
  <si>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</si>
  <si>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</si>
  <si>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</si>
  <si>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</si>
  <si>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</si>
  <si>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</si>
  <si>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</si>
  <si>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</si>
  <si>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</si>
  <si>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</si>
  <si>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</si>
  <si>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</si>
  <si>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</si>
  <si>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</si>
  <si>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</si>
  <si>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</si>
  <si>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</si>
  <si>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</si>
  <si>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</si>
  <si>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</si>
  <si>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</si>
  <si>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</si>
  <si>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</si>
  <si>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</si>
  <si>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</si>
  <si>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</si>
  <si>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</si>
  <si>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</si>
  <si>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</si>
  <si>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</si>
  <si>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</si>
  <si>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</si>
  <si>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</si>
  <si>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</si>
  <si>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</si>
  <si>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</si>
  <si>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</si>
  <si>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</si>
  <si>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</si>
  <si>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</si>
  <si>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</si>
  <si>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</si>
  <si>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</si>
  <si>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</si>
  <si>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</si>
  <si>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</si>
  <si>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</si>
  <si>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</si>
  <si>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</si>
  <si>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</si>
  <si>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</si>
  <si>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</si>
  <si>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</si>
  <si>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</si>
  <si>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</si>
  <si>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</si>
  <si>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</si>
  <si>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</si>
  <si>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</si>
  <si>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</si>
  <si>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</si>
  <si>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</si>
  <si>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</si>
  <si>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</si>
  <si>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</si>
  <si>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</si>
  <si>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</si>
  <si>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</si>
  <si>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</si>
  <si>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</si>
  <si>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</si>
  <si>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</si>
  <si>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</si>
  <si>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</si>
  <si>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</si>
  <si>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</si>
  <si>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</si>
  <si>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</si>
  <si>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</si>
  <si>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</si>
  <si>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</si>
  <si>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</si>
  <si>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</si>
  <si>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</si>
  <si>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</si>
  <si>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</si>
  <si>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</si>
  <si>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</si>
  <si>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</si>
  <si>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</si>
  <si>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</si>
  <si>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</si>
  <si>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</si>
  <si>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</si>
  <si>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</si>
  <si>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</si>
  <si>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</si>
  <si>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</si>
  <si>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</si>
  <si>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</si>
  <si>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</si>
  <si>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</si>
  <si>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</si>
  <si>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</si>
  <si>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</si>
  <si>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</si>
  <si>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</si>
  <si>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</si>
  <si>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</si>
  <si>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</si>
  <si>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</si>
  <si>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</si>
  <si>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</si>
  <si>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</si>
  <si>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</si>
  <si>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</si>
  <si>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</si>
  <si>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</si>
  <si>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</si>
  <si>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</si>
  <si>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</si>
  <si>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</si>
  <si>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</si>
  <si>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</si>
  <si>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</si>
  <si>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</si>
  <si>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</si>
  <si>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</si>
  <si>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</si>
  <si>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</si>
  <si>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</si>
  <si>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</si>
  <si>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</si>
  <si>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</si>
  <si>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</si>
  <si>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</si>
  <si>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</si>
  <si>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</si>
  <si>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</si>
  <si>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</si>
  <si>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</si>
  <si>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</si>
  <si>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</si>
  <si>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</si>
  <si>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</si>
  <si>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</si>
  <si>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</si>
  <si>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</si>
  <si>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</si>
  <si>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</si>
  <si>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</si>
  <si>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</si>
  <si>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</si>
  <si>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</si>
  <si>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</si>
  <si>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</si>
  <si>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</si>
  <si>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</si>
  <si>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</si>
  <si>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</si>
  <si>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</si>
  <si>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</si>
  <si>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</si>
  <si>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</si>
  <si>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</si>
  <si>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</si>
  <si>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</si>
  <si>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</si>
  <si>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</si>
  <si>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</si>
  <si>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</si>
  <si>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</si>
  <si>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</si>
  <si>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</si>
  <si>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</si>
  <si>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</si>
  <si>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</si>
  <si>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</si>
  <si>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</si>
  <si>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</si>
  <si>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</si>
  <si>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</si>
  <si>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</si>
  <si>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</si>
  <si>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</si>
  <si>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</si>
  <si>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</si>
  <si>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</si>
  <si>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</si>
  <si>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</si>
  <si>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</si>
  <si>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</si>
  <si>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</si>
  <si>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</si>
  <si>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</si>
  <si>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</si>
  <si>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</si>
  <si>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</si>
  <si>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</si>
  <si>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</si>
  <si>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</si>
  <si>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</si>
  <si>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</si>
  <si>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</si>
  <si>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</si>
  <si>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</si>
  <si>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</si>
  <si>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</si>
  <si>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</si>
  <si>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</si>
  <si>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</si>
  <si>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</si>
  <si>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</si>
  <si>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</si>
  <si>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</si>
  <si>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</si>
  <si>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</si>
  <si>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</si>
  <si>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</si>
  <si>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</si>
  <si>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</si>
  <si>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</si>
  <si>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</si>
  <si>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</si>
  <si>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</si>
  <si>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</si>
  <si>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</si>
  <si>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</si>
  <si>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</si>
  <si>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</si>
  <si>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</si>
  <si>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</si>
  <si>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</si>
  <si>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</si>
  <si>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</si>
  <si>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</si>
  <si>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</si>
  <si>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</si>
  <si>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</si>
  <si>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</si>
  <si>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</si>
  <si>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</si>
  <si>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</si>
  <si>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</si>
  <si>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</si>
  <si>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</si>
  <si>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</si>
  <si>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</si>
  <si>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</si>
  <si>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</si>
  <si>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</si>
  <si>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</si>
  <si>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</si>
  <si>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</si>
  <si>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</si>
  <si>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</si>
  <si>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</si>
  <si>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</si>
  <si>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</si>
  <si>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</si>
  <si>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</si>
  <si>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</si>
  <si>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</si>
  <si>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</si>
  <si>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</si>
  <si>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</si>
  <si>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</si>
  <si>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</si>
  <si>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</si>
  <si>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</si>
  <si>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</si>
  <si>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</si>
  <si>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</si>
  <si>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</si>
  <si>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</si>
  <si>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</si>
  <si>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</si>
  <si>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</si>
  <si>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</si>
  <si>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</si>
  <si>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</si>
  <si>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</si>
  <si>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</si>
  <si>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</si>
  <si>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</si>
  <si>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</si>
  <si>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</si>
  <si>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</si>
  <si>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</si>
  <si>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</si>
  <si>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</si>
  <si>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</si>
  <si>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</si>
  <si>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</si>
  <si>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</si>
  <si>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</si>
  <si>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</si>
  <si>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</si>
  <si>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</si>
  <si>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</si>
  <si>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</si>
  <si>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</si>
  <si>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</si>
  <si>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</si>
  <si>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</si>
  <si>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</si>
  <si>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</si>
  <si>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</si>
  <si>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</si>
  <si>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</si>
  <si>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</si>
  <si>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</si>
  <si>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</si>
  <si>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</si>
  <si>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</si>
  <si>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</si>
  <si>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</si>
  <si>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</si>
  <si>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</si>
  <si>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</si>
  <si>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</si>
  <si>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</si>
  <si>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</si>
  <si>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</si>
  <si>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</si>
  <si>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</si>
  <si>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</si>
  <si>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</si>
  <si>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</si>
  <si>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</si>
  <si>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</si>
  <si>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</si>
  <si>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</si>
  <si>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</si>
  <si>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</si>
  <si>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</si>
  <si>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</si>
  <si>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</si>
  <si>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</si>
  <si>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</si>
  <si>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</si>
  <si>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</si>
  <si>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</si>
  <si>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</si>
  <si>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</si>
  <si>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</si>
  <si>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</si>
  <si>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</si>
  <si>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</si>
  <si>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</si>
  <si>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</si>
  <si>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</si>
  <si>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</si>
  <si>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</si>
  <si>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</si>
  <si>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</si>
  <si>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</si>
  <si>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</si>
  <si>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</si>
  <si>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</si>
  <si>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</si>
  <si>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</si>
  <si>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</si>
  <si>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</si>
  <si>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</si>
  <si>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</si>
  <si>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</si>
  <si>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</si>
  <si>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</si>
  <si>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</si>
  <si>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</si>
  <si>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</si>
  <si>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</si>
  <si>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</si>
  <si>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</si>
  <si>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</si>
  <si>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</si>
  <si>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</si>
  <si>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</si>
  <si>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</si>
  <si>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</si>
  <si>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</si>
  <si>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</si>
  <si>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</si>
  <si>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</si>
  <si>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</si>
  <si>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</si>
  <si>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</si>
  <si>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</si>
  <si>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</si>
  <si>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</si>
  <si>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</si>
  <si>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</si>
  <si>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</si>
  <si>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</si>
  <si>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</si>
  <si>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</si>
  <si>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</si>
  <si>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</si>
  <si>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</si>
  <si>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</si>
  <si>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</si>
  <si>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</si>
  <si>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</si>
  <si>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</si>
  <si>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</si>
  <si>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</si>
  <si>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</si>
  <si>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</si>
  <si>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</si>
  <si>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</si>
  <si>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</si>
  <si>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</si>
  <si>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</si>
  <si>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</si>
  <si>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</si>
  <si>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</si>
  <si>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</si>
  <si>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</si>
  <si>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</si>
  <si>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</si>
  <si>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</si>
  <si>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</si>
  <si>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</si>
  <si>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</si>
  <si>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</si>
  <si>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</si>
  <si>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</si>
  <si>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</si>
  <si>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</si>
  <si>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</si>
  <si>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</si>
  <si>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</si>
  <si>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</si>
  <si>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</si>
  <si>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</si>
  <si>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</si>
  <si>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</si>
  <si>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</si>
  <si>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</si>
  <si>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</si>
  <si>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</si>
  <si>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</si>
  <si>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</si>
  <si>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</si>
  <si>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</si>
  <si>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</si>
  <si>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</si>
  <si>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</si>
  <si>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</si>
  <si>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</si>
  <si>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</si>
  <si>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</si>
  <si>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</si>
  <si>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</si>
  <si>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</si>
  <si>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</si>
  <si>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</si>
  <si>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</si>
  <si>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</si>
  <si>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</si>
  <si>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</si>
  <si>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</si>
  <si>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</si>
  <si>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</si>
  <si>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</si>
  <si>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</si>
  <si>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</si>
  <si>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</si>
  <si>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</si>
  <si>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</si>
  <si>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</si>
  <si>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</si>
  <si>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</si>
  <si>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</si>
  <si>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</si>
  <si>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</si>
  <si>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</si>
  <si>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</si>
  <si>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</si>
  <si>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</si>
  <si>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</si>
  <si>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</si>
  <si>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</si>
  <si>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</si>
  <si>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</si>
  <si>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</si>
  <si>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</si>
  <si>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</si>
  <si>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</si>
  <si>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</si>
  <si>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</si>
  <si>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</si>
  <si>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</si>
  <si>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</si>
  <si>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</si>
  <si>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</si>
  <si>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</si>
  <si>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</si>
  <si>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</si>
  <si>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</si>
  <si>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</si>
  <si>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</si>
  <si>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</si>
  <si>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</si>
  <si>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</si>
  <si>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</si>
  <si>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</si>
  <si>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</si>
  <si>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</si>
  <si>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</si>
  <si>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</si>
  <si>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</si>
  <si>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</si>
  <si>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</si>
  <si>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</si>
  <si>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</si>
  <si>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</si>
  <si>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</si>
  <si>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</si>
  <si>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</si>
  <si>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</si>
  <si>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</si>
  <si>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</si>
  <si>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</si>
  <si>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</si>
  <si>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</si>
  <si>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</si>
  <si>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</si>
  <si>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</si>
  <si>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</si>
  <si>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</si>
  <si>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</si>
  <si>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</si>
  <si>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</si>
  <si>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</si>
  <si>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</si>
  <si>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</si>
  <si>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</si>
  <si>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</si>
  <si>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</si>
  <si>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</si>
  <si>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</si>
  <si>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</si>
  <si>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</si>
  <si>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</si>
  <si>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</si>
  <si>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</si>
  <si>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</si>
  <si>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</si>
  <si>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</si>
  <si>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</si>
  <si>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</si>
  <si>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</si>
  <si>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</si>
  <si>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</si>
  <si>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</si>
  <si>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</si>
  <si>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</si>
  <si>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</si>
  <si>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</si>
  <si>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</si>
  <si>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</si>
  <si>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</si>
  <si>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</si>
  <si>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</si>
  <si>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</si>
  <si>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</si>
  <si>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</si>
  <si>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</si>
  <si>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</si>
  <si>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</si>
  <si>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</si>
  <si>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</si>
  <si>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</si>
  <si>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</si>
  <si>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</si>
  <si>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</si>
  <si>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</si>
  <si>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</si>
  <si>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</si>
  <si>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</si>
  <si>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</si>
  <si>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</si>
  <si>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</si>
  <si>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</si>
  <si>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</si>
  <si>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</si>
  <si>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</si>
  <si>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</si>
  <si>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</si>
  <si>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</si>
  <si>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</si>
  <si>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</si>
  <si>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</si>
  <si>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</si>
  <si>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</si>
  <si>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</si>
  <si>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</si>
  <si>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</si>
  <si>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</si>
  <si>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</si>
  <si>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</si>
  <si>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</si>
  <si>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</si>
  <si>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</si>
  <si>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</si>
  <si>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</si>
  <si>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</si>
  <si>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</si>
  <si>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</si>
  <si>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</si>
  <si>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</si>
  <si>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</si>
  <si>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</si>
  <si>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</si>
  <si>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</si>
  <si>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</si>
  <si>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</si>
  <si>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</si>
  <si>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</si>
  <si>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</si>
  <si>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</si>
  <si>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</si>
  <si>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</si>
  <si>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</si>
  <si>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</si>
  <si>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</si>
  <si>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</si>
  <si>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</si>
  <si>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</si>
  <si>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</si>
  <si>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</si>
  <si>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</si>
  <si>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</si>
  <si>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</si>
  <si>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</si>
  <si>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</si>
  <si>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</si>
  <si>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</si>
  <si>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</si>
  <si>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</si>
  <si>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</si>
  <si>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</si>
  <si>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</si>
  <si>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</si>
  <si>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</si>
  <si>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</si>
  <si>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</si>
  <si>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</si>
  <si>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</si>
  <si>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</si>
  <si>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</si>
  <si>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</si>
  <si>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</si>
  <si>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</si>
  <si>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</si>
  <si>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</si>
  <si>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</si>
  <si>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</si>
  <si>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</si>
  <si>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</si>
  <si>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</si>
  <si>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</si>
  <si>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</si>
  <si>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</si>
  <si>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</si>
  <si>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</si>
  <si>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</si>
  <si>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</si>
  <si>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</si>
  <si>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</si>
  <si>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</si>
  <si>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</si>
  <si>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</si>
  <si>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</si>
  <si>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</si>
  <si>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</si>
  <si>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</si>
  <si>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</si>
  <si>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</si>
  <si>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</si>
  <si>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</si>
  <si>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</si>
  <si>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</si>
  <si>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</si>
  <si>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</si>
  <si>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</si>
  <si>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</si>
  <si>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</si>
  <si>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</si>
  <si>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</si>
  <si>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</si>
  <si>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</si>
  <si>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</si>
  <si>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</si>
  <si>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</si>
  <si>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</si>
  <si>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</si>
  <si>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</si>
  <si>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</si>
  <si>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</si>
  <si>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</si>
  <si>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</si>
  <si>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</si>
  <si>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</si>
  <si>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</si>
  <si>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</si>
  <si>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</si>
  <si>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</si>
  <si>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</si>
  <si>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</si>
  <si>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</si>
  <si>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</si>
  <si>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</si>
  <si>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</si>
  <si>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</si>
  <si>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</si>
  <si>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</si>
  <si>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</si>
  <si>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</si>
  <si>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</si>
  <si>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</si>
  <si>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</si>
  <si>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</si>
  <si>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</si>
  <si>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</si>
  <si>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</si>
  <si>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</si>
  <si>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</si>
  <si>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</si>
  <si>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</si>
  <si>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</si>
  <si>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</si>
  <si>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</si>
  <si>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</si>
  <si>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</si>
  <si>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</si>
  <si>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</si>
  <si>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</si>
  <si>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</si>
  <si>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</si>
  <si>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</si>
  <si>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</si>
  <si>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</si>
  <si>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</si>
  <si>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</si>
  <si>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</si>
  <si>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</si>
  <si>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</si>
  <si>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</si>
  <si>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</si>
  <si>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</si>
  <si>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</si>
  <si>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</si>
  <si>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</si>
  <si>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</si>
  <si>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</si>
  <si>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</si>
  <si>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</si>
  <si>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</si>
  <si>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</si>
  <si>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</si>
  <si>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</si>
  <si>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</si>
  <si>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</si>
  <si>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</si>
  <si>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</si>
  <si>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</si>
  <si>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</si>
  <si>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</si>
  <si>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</si>
  <si>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</si>
  <si>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</si>
  <si>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</si>
  <si>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</si>
  <si>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</si>
  <si>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</si>
  <si>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</si>
  <si>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</si>
  <si>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</si>
  <si>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</si>
  <si>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</si>
  <si>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</si>
  <si>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</si>
  <si>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</si>
  <si>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</si>
  <si>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</si>
  <si>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</si>
  <si>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</si>
  <si>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</si>
  <si>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</si>
  <si>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</si>
  <si>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</si>
  <si>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</si>
  <si>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</si>
  <si>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</si>
  <si>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</si>
  <si>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</si>
  <si>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</si>
  <si>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</si>
  <si>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</si>
  <si>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</si>
  <si>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</si>
  <si>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</si>
  <si>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</si>
  <si>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</si>
  <si>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</si>
  <si>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</si>
  <si>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</si>
  <si>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</si>
  <si>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</si>
  <si>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</si>
  <si>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</si>
  <si>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</si>
  <si>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</si>
  <si>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</si>
  <si>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</si>
  <si>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</si>
  <si>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</si>
  <si>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</si>
  <si>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</si>
  <si>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</si>
  <si>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</si>
  <si>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</si>
  <si>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</si>
  <si>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</si>
  <si>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</si>
  <si>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</si>
  <si>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</si>
  <si>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</si>
  <si>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</si>
  <si>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</si>
  <si>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</si>
  <si>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</si>
  <si>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</si>
  <si>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</si>
  <si>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</si>
  <si>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</si>
  <si>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</si>
  <si>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</si>
  <si>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</si>
  <si>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</si>
  <si>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</si>
  <si>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</si>
  <si>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</si>
  <si>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</si>
  <si>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</si>
  <si>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</si>
  <si>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</si>
  <si>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</si>
  <si>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</si>
  <si>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</si>
  <si>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</si>
  <si>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</si>
  <si>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</si>
  <si>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</si>
  <si>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</si>
  <si>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</si>
  <si>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</si>
  <si>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</si>
  <si>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</si>
  <si>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</si>
  <si>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</si>
  <si>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</si>
  <si>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</si>
  <si>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</si>
  <si>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</si>
  <si>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</si>
  <si>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</si>
  <si>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</si>
  <si>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</si>
  <si>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</si>
  <si>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</si>
  <si>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</si>
  <si>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</si>
  <si>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</si>
  <si>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</si>
  <si>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</si>
  <si>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</si>
  <si>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</si>
  <si>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</si>
  <si>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</si>
  <si>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</si>
  <si>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</si>
  <si>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</si>
  <si>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</si>
  <si>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</si>
  <si>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</si>
  <si>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</si>
  <si>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</si>
  <si>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</si>
  <si>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</si>
  <si>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</si>
  <si>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</si>
  <si>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</si>
  <si>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</si>
  <si>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</si>
  <si>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</si>
  <si>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</si>
  <si>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</si>
  <si>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</si>
  <si>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</si>
  <si>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</si>
  <si>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</si>
  <si>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</si>
  <si>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</si>
  <si>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</si>
  <si>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</si>
  <si>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</si>
  <si>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</si>
  <si>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</si>
  <si>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</si>
  <si>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</si>
  <si>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</si>
  <si>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</si>
  <si>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</si>
  <si>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</si>
  <si>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</si>
  <si>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</si>
  <si>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</si>
  <si>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</si>
  <si>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</si>
  <si>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</si>
  <si>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</si>
  <si>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</si>
  <si>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</si>
  <si>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</si>
  <si>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</si>
  <si>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</si>
  <si>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</si>
  <si>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</si>
  <si>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</si>
  <si>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</si>
  <si>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</si>
  <si>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</si>
  <si>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</si>
  <si>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</si>
  <si>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</si>
  <si>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</si>
  <si>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</si>
  <si>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</si>
  <si>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</si>
  <si>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</si>
  <si>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</si>
  <si>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</si>
  <si>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</si>
  <si>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</si>
  <si>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</si>
  <si>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</si>
  <si>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</si>
  <si>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</si>
  <si>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</si>
  <si>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</si>
  <si>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</si>
  <si>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</si>
  <si>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</si>
  <si>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</si>
  <si>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</si>
  <si>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</si>
  <si>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</si>
  <si>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</si>
  <si>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</si>
  <si>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</si>
  <si>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</si>
  <si>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</si>
  <si>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</si>
  <si>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</si>
  <si>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</si>
  <si>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</si>
  <si>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</si>
  <si>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</si>
  <si>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</si>
  <si>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</si>
  <si>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</si>
  <si>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</si>
  <si>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</si>
  <si>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</si>
  <si>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</si>
  <si>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</si>
  <si>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</si>
  <si>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</si>
  <si>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</si>
  <si>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</si>
  <si>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</si>
  <si>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</si>
  <si>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</si>
  <si>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</si>
  <si>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</si>
  <si>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</si>
  <si>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</si>
  <si>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</si>
  <si>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</si>
  <si>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</si>
  <si>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</si>
  <si>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</si>
  <si>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</si>
  <si>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</si>
  <si>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</si>
  <si>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</si>
  <si>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</si>
  <si>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</si>
  <si>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</si>
  <si>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</si>
  <si>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</si>
  <si>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</si>
  <si>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</si>
  <si>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</si>
  <si>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</si>
  <si>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</si>
  <si>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</si>
  <si>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</si>
  <si>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</si>
  <si>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</si>
  <si>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</si>
  <si>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</si>
  <si>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</si>
  <si>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</si>
  <si>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</si>
  <si>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</si>
  <si>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</si>
  <si>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</si>
  <si>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</si>
  <si>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</si>
  <si>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</si>
  <si>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</si>
  <si>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</si>
  <si>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</si>
  <si>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</si>
  <si>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</si>
  <si>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</si>
  <si>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</si>
  <si>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</si>
  <si>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</si>
  <si>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</si>
  <si>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</si>
  <si>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</si>
  <si>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</si>
  <si>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</si>
  <si>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</si>
  <si>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</si>
  <si>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</si>
  <si>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</si>
  <si>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</si>
  <si>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</si>
  <si>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</si>
  <si>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</si>
  <si>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</si>
  <si>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</si>
  <si>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</si>
  <si>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</si>
  <si>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</si>
  <si>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</si>
  <si>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</si>
  <si>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</si>
  <si>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</si>
  <si>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</si>
  <si>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</si>
  <si>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</si>
  <si>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</si>
  <si>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</si>
  <si>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</si>
  <si>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</si>
  <si>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</si>
  <si>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</si>
  <si>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</si>
  <si>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</si>
  <si>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</si>
  <si>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</si>
  <si>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</si>
  <si>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</si>
  <si>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</si>
  <si>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</si>
  <si>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</si>
  <si>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</si>
  <si>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</si>
  <si>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</si>
  <si>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</si>
  <si>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</si>
  <si>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</si>
  <si>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</si>
  <si>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</si>
  <si>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</si>
  <si>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</si>
  <si>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</si>
  <si>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</si>
  <si>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</si>
  <si>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</si>
  <si>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</si>
  <si>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</si>
  <si>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</si>
  <si>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</si>
  <si>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</si>
  <si>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</si>
  <si>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</si>
  <si>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</si>
  <si>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</si>
  <si>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</si>
  <si>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</si>
  <si>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</si>
  <si>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</si>
  <si>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</si>
  <si>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</si>
  <si>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</si>
  <si>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</si>
  <si>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</si>
  <si>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</si>
  <si>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</si>
  <si>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</si>
  <si>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</si>
  <si>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</si>
  <si>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</si>
  <si>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</si>
  <si>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</si>
  <si>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</si>
  <si>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</si>
  <si>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</si>
  <si>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</si>
  <si>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</si>
  <si>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</si>
  <si>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</si>
  <si>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</si>
  <si>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</si>
  <si>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</si>
  <si>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</si>
  <si>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</si>
  <si>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</si>
  <si>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</si>
  <si>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</si>
  <si>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</si>
  <si>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</si>
  <si>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</si>
  <si>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</si>
  <si>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</si>
  <si>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</si>
  <si>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</si>
  <si>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</si>
  <si>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</si>
  <si>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</si>
  <si>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</si>
  <si>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</si>
  <si>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</si>
  <si>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</si>
  <si>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</si>
  <si>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</si>
  <si>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</si>
  <si>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</si>
  <si>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</si>
  <si>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</si>
  <si>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</si>
  <si>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</si>
  <si>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</si>
  <si>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</si>
  <si>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</si>
  <si>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</si>
  <si>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</si>
  <si>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</si>
  <si>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</si>
  <si>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</si>
  <si>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</si>
  <si>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</si>
  <si>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</si>
  <si>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</si>
  <si>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</si>
  <si>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</si>
  <si>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</si>
  <si>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</si>
  <si>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</si>
  <si>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</si>
  <si>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</si>
  <si>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</si>
  <si>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</si>
  <si>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</si>
  <si>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</si>
  <si>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</si>
  <si>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</si>
  <si>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</si>
  <si>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</si>
  <si>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</si>
  <si>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</si>
  <si>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</si>
  <si>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</si>
  <si>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</si>
  <si>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</si>
  <si>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</si>
  <si>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</si>
  <si>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</si>
  <si>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</si>
  <si>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</si>
  <si>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</si>
  <si>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</si>
  <si>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</si>
  <si>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</si>
  <si>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</si>
  <si>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</si>
  <si>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</si>
  <si>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</si>
  <si>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</si>
  <si>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</si>
  <si>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</si>
  <si>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</si>
  <si>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</si>
  <si>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</si>
  <si>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</si>
  <si>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</si>
  <si>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</si>
  <si>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</si>
  <si>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</si>
  <si>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</si>
  <si>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</si>
  <si>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</si>
  <si>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</si>
  <si>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</si>
  <si>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</si>
  <si>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</si>
  <si>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</si>
  <si>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</si>
  <si>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</si>
  <si>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</si>
  <si>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</si>
  <si>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</si>
  <si>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</si>
  <si>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</si>
  <si>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</si>
  <si>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</si>
  <si>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</si>
  <si>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</si>
  <si>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</si>
  <si>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</si>
  <si>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</si>
  <si>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</si>
  <si>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</si>
  <si>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</si>
  <si>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</si>
  <si>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</si>
  <si>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</si>
  <si>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</si>
  <si>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</si>
  <si>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</si>
  <si>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</si>
  <si>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</si>
  <si>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</si>
  <si>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</si>
  <si>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</si>
  <si>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</si>
  <si>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</si>
  <si>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</si>
  <si>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</si>
  <si>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</si>
  <si>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</si>
  <si>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</si>
  <si>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</si>
  <si>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</si>
  <si>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</si>
  <si>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</si>
  <si>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</si>
  <si>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</si>
  <si>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</si>
  <si>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</si>
  <si>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</si>
  <si>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</si>
  <si>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</si>
  <si>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</si>
  <si>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</si>
  <si>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</si>
  <si>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</si>
  <si>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</si>
  <si>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</si>
  <si>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</si>
  <si>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</si>
  <si>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</si>
  <si>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</si>
  <si>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</si>
  <si>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</si>
  <si>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</si>
  <si>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</si>
  <si>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</si>
  <si>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</si>
  <si>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</si>
  <si>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</si>
  <si>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</si>
  <si>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</si>
  <si>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</si>
  <si>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</si>
  <si>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</si>
  <si>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</si>
  <si>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</si>
  <si>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</si>
  <si>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</si>
  <si>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</si>
  <si>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</si>
  <si>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</si>
  <si>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</si>
  <si>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</si>
  <si>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</si>
  <si>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</si>
  <si>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</si>
  <si>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</si>
  <si>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</si>
  <si>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</si>
  <si>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</si>
  <si>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</si>
  <si>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</si>
  <si>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</si>
  <si>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</si>
  <si>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</si>
  <si>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</si>
  <si>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</si>
  <si>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</si>
  <si>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</si>
  <si>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</si>
  <si>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</si>
  <si>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</si>
  <si>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</si>
  <si>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</si>
  <si>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</si>
  <si>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</si>
  <si>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</si>
  <si>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</si>
  <si>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</si>
  <si>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</si>
  <si>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</si>
  <si>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</si>
  <si>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</si>
  <si>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</si>
  <si>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</si>
  <si>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</si>
  <si>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</si>
  <si>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</si>
  <si>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</si>
  <si>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</si>
  <si>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</si>
  <si>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</si>
  <si>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</si>
  <si>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</si>
  <si>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</si>
  <si>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</si>
  <si>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</si>
  <si>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</si>
  <si>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</si>
  <si>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</si>
  <si>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</si>
  <si>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</si>
  <si>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</si>
  <si>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</si>
  <si>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</si>
  <si>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</si>
  <si>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</si>
  <si>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</si>
  <si>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</si>
  <si>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</si>
  <si>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</si>
  <si>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</si>
  <si>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</si>
  <si>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</si>
  <si>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</si>
  <si>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</si>
  <si>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</si>
  <si>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</si>
  <si>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</si>
  <si>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</si>
  <si>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</si>
  <si>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</si>
  <si>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</si>
  <si>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</si>
  <si>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</si>
  <si>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</si>
  <si>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</si>
  <si>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</si>
  <si>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</si>
  <si>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</si>
  <si>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</si>
  <si>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</si>
  <si>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</si>
  <si>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</si>
  <si>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</si>
  <si>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</si>
  <si>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</si>
  <si>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</si>
  <si>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</si>
  <si>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</si>
  <si>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</si>
  <si>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</si>
  <si>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</si>
  <si>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</si>
  <si>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</si>
  <si>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</si>
  <si>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</si>
  <si>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</si>
  <si>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</si>
  <si>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</si>
  <si>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</si>
  <si>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</si>
  <si>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</si>
  <si>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</si>
  <si>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</si>
  <si>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</si>
  <si>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</si>
  <si>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</si>
  <si>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</si>
  <si>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</si>
  <si>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</si>
  <si>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</si>
  <si>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</si>
  <si>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</si>
  <si>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</si>
  <si>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</si>
  <si>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</si>
  <si>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</si>
  <si>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</si>
  <si>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</si>
  <si>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</si>
  <si>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</si>
  <si>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</si>
  <si>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</si>
  <si>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</si>
  <si>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</si>
  <si>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</si>
  <si>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</si>
  <si>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</si>
  <si>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</si>
  <si>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</si>
  <si>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</si>
  <si>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</si>
  <si>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</si>
  <si>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</si>
  <si>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</si>
  <si>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</si>
  <si>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</si>
  <si>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</si>
  <si>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</si>
  <si>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</si>
  <si>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</si>
  <si>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</si>
  <si>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</si>
  <si>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</si>
  <si>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</si>
  <si>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</si>
  <si>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</si>
  <si>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</si>
  <si>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</si>
  <si>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</si>
  <si>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</si>
  <si>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</si>
  <si>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</si>
  <si>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</si>
  <si>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</si>
  <si>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</si>
  <si>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</si>
  <si>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</si>
  <si>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</si>
  <si>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</si>
  <si>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</si>
  <si>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</si>
  <si>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</si>
  <si>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</si>
  <si>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</si>
  <si>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</si>
  <si>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</si>
  <si>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</si>
  <si>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</si>
  <si>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</si>
  <si>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</si>
  <si>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</si>
  <si>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</si>
  <si>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</si>
  <si>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</si>
  <si>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</si>
  <si>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</si>
  <si>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</si>
  <si>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</si>
  <si>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</si>
  <si>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</si>
  <si>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</si>
  <si>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</si>
  <si>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</si>
  <si>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</si>
  <si>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</si>
  <si>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</si>
  <si>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</si>
  <si>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</si>
  <si>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</si>
  <si>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</si>
  <si>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</si>
  <si>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</si>
  <si>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</si>
  <si>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</si>
  <si>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</si>
  <si>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</si>
  <si>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</si>
  <si>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</si>
  <si>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</si>
  <si>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</si>
  <si>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</si>
  <si>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</si>
  <si>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</si>
  <si>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</si>
  <si>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</si>
  <si>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</si>
  <si>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</si>
  <si>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</si>
  <si>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</si>
  <si>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</si>
  <si>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</si>
  <si>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</si>
  <si>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</si>
  <si>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</si>
  <si>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</si>
  <si>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</si>
  <si>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</si>
  <si>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</si>
  <si>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</si>
  <si>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</si>
  <si>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</si>
  <si>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</si>
  <si>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</si>
  <si>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</si>
  <si>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</si>
  <si>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</si>
  <si>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</si>
  <si>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</si>
  <si>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</si>
  <si>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</si>
  <si>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</si>
  <si>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</si>
  <si>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</si>
  <si>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</si>
  <si>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</si>
  <si>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</si>
  <si>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</si>
  <si>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</si>
  <si>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</si>
  <si>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</si>
  <si>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</si>
  <si>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</si>
  <si>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</si>
  <si>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</si>
  <si>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</si>
  <si>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</si>
  <si>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</si>
  <si>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</si>
  <si>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</si>
  <si>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</si>
  <si>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</si>
  <si>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</si>
  <si>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</si>
  <si>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</si>
  <si>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</si>
  <si>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</si>
  <si>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</si>
  <si>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</si>
  <si>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</si>
  <si>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</si>
  <si>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</si>
  <si>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</si>
  <si>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</si>
  <si>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</si>
  <si>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</si>
  <si>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</si>
  <si>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</si>
  <si>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</si>
  <si>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</si>
  <si>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</si>
  <si>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</si>
  <si>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</si>
  <si>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</si>
  <si>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</si>
  <si>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</si>
  <si>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</si>
  <si>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</si>
  <si>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</si>
  <si>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</si>
  <si>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</si>
  <si>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</si>
  <si>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</si>
  <si>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</si>
  <si>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</si>
  <si>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</si>
  <si>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</si>
  <si>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</si>
  <si>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</si>
  <si>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</si>
  <si>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</si>
  <si>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</si>
  <si>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</si>
  <si>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</si>
  <si>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</si>
  <si>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</si>
  <si>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</si>
  <si>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</si>
  <si>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</si>
  <si>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</si>
  <si>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</si>
  <si>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</si>
  <si>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</si>
  <si>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</si>
  <si>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</si>
  <si>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</si>
  <si>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</si>
  <si>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</si>
  <si>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</si>
  <si>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</si>
  <si>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</si>
  <si>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</si>
  <si>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</si>
  <si>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</si>
  <si>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</si>
  <si>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</si>
  <si>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</si>
  <si>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</si>
  <si>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</si>
  <si>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</si>
  <si>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</si>
  <si>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</si>
  <si>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</si>
  <si>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</si>
  <si>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</si>
  <si>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</si>
  <si>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</si>
  <si>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</si>
  <si>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</si>
  <si>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</si>
  <si>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</si>
  <si>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</si>
  <si>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</si>
  <si>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</si>
  <si>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</si>
  <si>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</si>
  <si>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</si>
  <si>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</si>
  <si>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</si>
  <si>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</si>
  <si>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</si>
  <si>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</si>
  <si>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</si>
  <si>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</si>
  <si>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</si>
  <si>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</si>
  <si>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</si>
  <si>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</si>
  <si>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</si>
  <si>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</si>
  <si>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</si>
  <si>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</si>
  <si>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</si>
  <si>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</si>
  <si>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</si>
  <si>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</si>
  <si>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</si>
  <si>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</si>
  <si>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</si>
  <si>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</si>
  <si>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</si>
  <si>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</si>
  <si>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</si>
  <si>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</si>
  <si>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</si>
  <si>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</si>
  <si>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</si>
  <si>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</si>
  <si>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</si>
  <si>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</si>
  <si>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</si>
  <si>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</si>
  <si>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</si>
  <si>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</si>
  <si>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</si>
  <si>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</si>
  <si>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</si>
  <si>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</si>
  <si>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</si>
  <si>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</si>
  <si>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</si>
  <si>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</si>
  <si>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</si>
  <si>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</si>
  <si>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</si>
  <si>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</si>
  <si>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</si>
  <si>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</si>
  <si>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</si>
  <si>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</si>
  <si>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</si>
  <si>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</si>
  <si>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</si>
  <si>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</si>
  <si>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</si>
  <si>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</si>
  <si>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</si>
  <si>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</si>
  <si>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</si>
  <si>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</si>
  <si>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</si>
  <si>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</si>
  <si>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</si>
  <si>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</si>
  <si>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</si>
  <si>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</si>
  <si>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</si>
  <si>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</si>
  <si>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</si>
  <si>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</si>
  <si>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</si>
  <si>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</si>
  <si>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</si>
  <si>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</si>
  <si>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</si>
  <si>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</si>
  <si>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</si>
  <si>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</si>
  <si>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</si>
  <si>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</si>
  <si>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</si>
  <si>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</si>
  <si>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</si>
  <si>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</si>
  <si>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</si>
  <si>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</si>
  <si>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</si>
  <si>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</si>
  <si>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</si>
  <si>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</si>
  <si>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</si>
  <si>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</si>
  <si>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</si>
  <si>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</si>
  <si>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</si>
  <si>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</si>
  <si>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</si>
  <si>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</si>
  <si>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</si>
  <si>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</si>
  <si>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</si>
  <si>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</si>
  <si>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</si>
  <si>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</si>
  <si>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</si>
  <si>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</si>
  <si>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</si>
  <si>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</si>
  <si>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</si>
  <si>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</si>
  <si>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</si>
  <si>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</si>
  <si>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</si>
  <si>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</si>
  <si>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</si>
  <si>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</si>
  <si>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</si>
  <si>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</si>
  <si>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</si>
  <si>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</si>
  <si>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</si>
  <si>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</si>
  <si>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</si>
  <si>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</si>
  <si>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</si>
  <si>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</si>
  <si>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</si>
  <si>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</si>
  <si>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</si>
  <si>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</si>
  <si>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</si>
  <si>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</si>
  <si>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</si>
  <si>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</si>
  <si>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</si>
  <si>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</si>
  <si>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</si>
  <si>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</si>
  <si>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</si>
  <si>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</si>
  <si>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</si>
  <si>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</si>
  <si>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</si>
  <si>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</si>
  <si>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</si>
  <si>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</si>
  <si>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</si>
  <si>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</si>
  <si>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</si>
  <si>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</si>
  <si>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</si>
  <si>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</si>
  <si>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</si>
  <si>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</si>
  <si>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</si>
  <si>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</si>
  <si>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</si>
  <si>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</si>
  <si>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</si>
  <si>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</si>
  <si>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</si>
  <si>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</si>
  <si>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</si>
  <si>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</si>
  <si>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</si>
  <si>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</si>
  <si>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</si>
  <si>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</si>
  <si>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</si>
  <si>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</si>
  <si>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</si>
  <si>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</si>
  <si>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</si>
  <si>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</si>
  <si>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</si>
  <si>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</si>
  <si>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</si>
  <si>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</si>
  <si>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</si>
  <si>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</si>
  <si>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</si>
  <si>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</si>
  <si>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</si>
  <si>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</si>
  <si>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</si>
  <si>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</si>
  <si>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</si>
  <si>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</si>
  <si>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</si>
  <si>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</si>
  <si>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</si>
  <si>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</si>
  <si>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</si>
  <si>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</si>
  <si>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</si>
  <si>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</si>
  <si>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</si>
  <si>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</si>
  <si>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</si>
  <si>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</si>
  <si>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</si>
  <si>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</si>
  <si>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</si>
  <si>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</si>
  <si>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</si>
  <si>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</si>
  <si>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</si>
  <si>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</si>
  <si>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</si>
  <si>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</si>
  <si>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</si>
  <si>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</si>
  <si>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</si>
  <si>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</si>
  <si>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</si>
  <si>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</si>
  <si>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</si>
  <si>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</si>
  <si>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</si>
  <si>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</si>
  <si>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</si>
  <si>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</si>
  <si>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</si>
  <si>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</si>
  <si>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</si>
  <si>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</si>
  <si>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</si>
  <si>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</si>
  <si>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</si>
  <si>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</si>
  <si>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</si>
  <si>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</si>
  <si>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</si>
  <si>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</si>
  <si>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</si>
  <si>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</si>
  <si>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</si>
  <si>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</si>
  <si>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</si>
  <si>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</si>
  <si>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</si>
  <si>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</si>
  <si>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</si>
  <si>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</si>
  <si>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</si>
  <si>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</si>
  <si>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</si>
  <si>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</si>
  <si>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</si>
  <si>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</si>
  <si>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</si>
  <si>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</si>
  <si>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</si>
  <si>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</si>
  <si>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</si>
  <si>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</si>
  <si>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</si>
  <si>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</si>
  <si>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</si>
  <si>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</si>
  <si>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</si>
  <si>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</si>
  <si>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</si>
  <si>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</si>
  <si>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</si>
  <si>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</si>
  <si>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</si>
  <si>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</si>
  <si>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</si>
  <si>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</si>
  <si>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</si>
  <si>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</si>
  <si>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</si>
  <si>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</si>
  <si>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</si>
  <si>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</si>
  <si>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</si>
  <si>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</si>
  <si>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</si>
  <si>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</si>
  <si>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</si>
  <si>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</si>
  <si>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</si>
  <si>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</si>
  <si>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</si>
  <si>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</si>
  <si>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</si>
  <si>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</si>
  <si>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</si>
  <si>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</si>
  <si>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</si>
  <si>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</si>
  <si>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</si>
  <si>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</si>
  <si>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</si>
  <si>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</si>
  <si>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</si>
  <si>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</si>
  <si>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</si>
  <si>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</si>
  <si>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</si>
  <si>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</si>
  <si>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</si>
  <si>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</si>
  <si>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</si>
  <si>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</si>
  <si>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</si>
  <si>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</si>
  <si>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</si>
  <si>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</si>
  <si>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</si>
  <si>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</si>
  <si>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</si>
  <si>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</si>
  <si>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</si>
  <si>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</si>
  <si>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</si>
  <si>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</si>
  <si>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</si>
  <si>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</si>
  <si>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</si>
  <si>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</si>
  <si>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</si>
  <si>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</si>
  <si>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</si>
  <si>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</si>
  <si>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</si>
  <si>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</si>
  <si>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</si>
  <si>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</si>
  <si>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</si>
  <si>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</si>
  <si>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</si>
  <si>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</si>
  <si>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</si>
  <si>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</si>
  <si>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</si>
  <si>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</si>
  <si>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</si>
  <si>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</si>
  <si>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</si>
  <si>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</si>
  <si>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</si>
  <si>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</si>
  <si>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</si>
  <si>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</si>
  <si>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</si>
  <si>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</si>
  <si>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</si>
  <si>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</si>
  <si>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</si>
  <si>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</si>
  <si>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</si>
  <si>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</si>
  <si>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</si>
  <si>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</si>
  <si>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</si>
  <si>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</si>
  <si>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</si>
  <si>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</si>
  <si>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</si>
  <si>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</si>
  <si>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</si>
  <si>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</si>
  <si>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</si>
  <si>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</si>
  <si>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</si>
  <si>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</si>
  <si>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</si>
  <si>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</si>
  <si>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</si>
  <si>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</si>
  <si>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</si>
  <si>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</si>
  <si>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</si>
  <si>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</si>
  <si>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</si>
  <si>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</si>
  <si>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</si>
  <si>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</si>
  <si>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</si>
  <si>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</si>
  <si>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</si>
  <si>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</si>
  <si>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</si>
  <si>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</si>
  <si>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</si>
  <si>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</si>
  <si>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</si>
  <si>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</si>
  <si>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</si>
  <si>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</si>
  <si>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</si>
  <si>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</si>
  <si>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</si>
  <si>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</si>
  <si>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</si>
  <si>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</si>
  <si>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</si>
  <si>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</si>
  <si>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</si>
  <si>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</si>
  <si>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</si>
  <si>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</si>
  <si>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</si>
  <si>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</si>
  <si>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</si>
  <si>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</si>
  <si>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</si>
  <si>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</si>
  <si>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</si>
  <si>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</si>
  <si>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</si>
  <si>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</si>
  <si>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</si>
  <si>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</si>
  <si>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</si>
  <si>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</si>
  <si>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</si>
  <si>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</si>
  <si>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</si>
  <si>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</si>
  <si>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</si>
  <si>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</si>
  <si>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</si>
  <si>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</si>
  <si>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</si>
  <si>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</si>
  <si>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</si>
  <si>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</si>
  <si>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</si>
  <si>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</si>
  <si>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</si>
  <si>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</si>
  <si>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</si>
  <si>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</si>
  <si>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</si>
  <si>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</si>
  <si>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</si>
  <si>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</si>
  <si>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</si>
  <si>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</si>
  <si>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</si>
  <si>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</si>
  <si>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</si>
  <si>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</si>
  <si>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</si>
  <si>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</si>
  <si>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</si>
  <si>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</si>
  <si>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</si>
  <si>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</si>
  <si>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</si>
  <si>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</si>
  <si>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</si>
  <si>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</si>
  <si>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</si>
  <si>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</si>
  <si>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</si>
  <si>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</si>
  <si>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</si>
  <si>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</si>
  <si>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</si>
  <si>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</si>
  <si>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</si>
  <si>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</si>
  <si>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</si>
  <si>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</si>
  <si>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</si>
  <si>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</si>
  <si>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</si>
  <si>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</si>
  <si>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</si>
  <si>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</si>
  <si>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</si>
  <si>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</si>
  <si>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</si>
  <si>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</si>
  <si>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</si>
  <si>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</si>
  <si>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</si>
  <si>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</si>
  <si>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</si>
  <si>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</si>
  <si>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</si>
  <si>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</si>
  <si>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</si>
  <si>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</si>
  <si>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</si>
  <si>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</si>
  <si>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</si>
  <si>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</si>
  <si>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</si>
  <si>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</si>
  <si>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</si>
  <si>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</si>
  <si>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</si>
  <si>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</si>
  <si>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</si>
  <si>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</si>
  <si>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</si>
  <si>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</si>
  <si>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</si>
  <si>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</si>
  <si>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</si>
  <si>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</si>
  <si>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</si>
  <si>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</si>
  <si>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</si>
  <si>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</si>
  <si>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</si>
  <si>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</si>
  <si>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</si>
  <si>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</si>
  <si>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</si>
  <si>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</si>
  <si>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</si>
  <si>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</si>
  <si>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</si>
  <si>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</si>
  <si>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</si>
  <si>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</si>
  <si>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</si>
  <si>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</si>
  <si>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</si>
  <si>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</si>
  <si>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</si>
  <si>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</si>
  <si>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</si>
  <si>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</si>
  <si>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</si>
  <si>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</si>
  <si>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</si>
  <si>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</si>
  <si>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</si>
  <si>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</si>
  <si>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</si>
  <si>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</si>
  <si>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</si>
  <si>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</si>
  <si>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</si>
  <si>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</si>
  <si>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</si>
  <si>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</si>
  <si>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</si>
  <si>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</si>
  <si>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</si>
  <si>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</si>
  <si>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</si>
  <si>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</si>
  <si>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</si>
  <si>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</si>
  <si>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</si>
  <si>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</si>
  <si>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</si>
  <si>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</si>
  <si>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</si>
  <si>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</si>
  <si>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</si>
  <si>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</si>
  <si>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</si>
  <si>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</si>
  <si>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</si>
  <si>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</si>
  <si>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</si>
  <si>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</si>
  <si>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</si>
  <si>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</si>
  <si>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</si>
  <si>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</si>
  <si>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</si>
  <si>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</si>
  <si>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</si>
  <si>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</si>
  <si>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</si>
  <si>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</si>
  <si>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</si>
  <si>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</si>
  <si>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</si>
  <si>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</si>
  <si>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</si>
  <si>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</si>
  <si>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</si>
  <si>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</si>
  <si>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</si>
  <si>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</si>
  <si>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</si>
  <si>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</si>
  <si>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</si>
  <si>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</si>
  <si>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</si>
  <si>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</si>
  <si>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</si>
  <si>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</si>
  <si>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</si>
  <si>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</si>
  <si>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</si>
  <si>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</si>
  <si>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</si>
  <si>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</si>
  <si>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</si>
  <si>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</si>
  <si>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</si>
  <si>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</si>
  <si>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</si>
  <si>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</si>
  <si>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</si>
  <si>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</si>
  <si>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</si>
  <si>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</si>
  <si>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</si>
  <si>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</si>
  <si>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</si>
  <si>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</si>
  <si>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</si>
  <si>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</si>
  <si>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</si>
  <si>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</si>
  <si>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</si>
  <si>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</si>
  <si>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</si>
  <si>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</si>
  <si>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</si>
  <si>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</si>
  <si>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</si>
  <si>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</si>
  <si>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</si>
  <si>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</si>
  <si>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</si>
  <si>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</si>
  <si>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</si>
  <si>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</si>
  <si>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</si>
  <si>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</si>
  <si>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</si>
  <si>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</si>
  <si>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</si>
  <si>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</si>
  <si>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</si>
  <si>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</si>
  <si>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</si>
  <si>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</si>
  <si>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</si>
  <si>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</si>
  <si>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</si>
  <si>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</si>
  <si>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</si>
  <si>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</si>
  <si>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</si>
  <si>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</si>
  <si>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</si>
  <si>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</si>
  <si>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</si>
  <si>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</si>
  <si>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</si>
  <si>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</si>
  <si>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</si>
  <si>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</si>
  <si>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</si>
  <si>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</si>
  <si>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</si>
  <si>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</si>
  <si>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</si>
  <si>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</si>
  <si>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</si>
  <si>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</si>
  <si>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</si>
  <si>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</si>
  <si>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</si>
  <si>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</si>
  <si>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</si>
  <si>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</si>
  <si>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</si>
  <si>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</si>
  <si>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</si>
  <si>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</si>
  <si>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</si>
  <si>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</si>
  <si>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</si>
  <si>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</si>
  <si>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</si>
  <si>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</si>
  <si>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</si>
  <si>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</si>
  <si>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</si>
  <si>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</si>
  <si>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</si>
  <si>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</si>
  <si>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</si>
  <si>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</si>
  <si>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</si>
  <si>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</si>
  <si>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</si>
  <si>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</si>
  <si>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</si>
  <si>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</si>
  <si>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</si>
  <si>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</si>
  <si>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</si>
  <si>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</si>
  <si>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</si>
  <si>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</si>
  <si>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</si>
  <si>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</si>
  <si>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</si>
  <si>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</si>
  <si>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</si>
  <si>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</si>
  <si>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</si>
  <si>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</si>
  <si>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</si>
  <si>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</si>
  <si>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</si>
  <si>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</si>
  <si>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</si>
  <si>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</si>
  <si>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</si>
  <si>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</si>
  <si>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</si>
  <si>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</si>
  <si>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</si>
  <si>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</si>
  <si>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</si>
  <si>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</si>
  <si>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</si>
  <si>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</si>
  <si>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</si>
  <si>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</si>
  <si>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</si>
  <si>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</si>
  <si>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</si>
  <si>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</si>
  <si>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</si>
  <si>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</si>
  <si>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</si>
  <si>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</si>
  <si>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</si>
  <si>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</si>
  <si>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</si>
  <si>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</si>
  <si>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</si>
  <si>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</si>
  <si>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</si>
  <si>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</si>
  <si>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</si>
  <si>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</si>
  <si>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</si>
  <si>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</si>
  <si>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</si>
  <si>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</si>
  <si>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</si>
  <si>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</si>
  <si>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</si>
  <si>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</si>
  <si>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</si>
  <si>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</si>
  <si>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</si>
  <si>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</si>
  <si>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</si>
  <si>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</si>
  <si>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</si>
  <si>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</si>
  <si>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</si>
  <si>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</si>
  <si>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</si>
  <si>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</si>
  <si>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</si>
  <si>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</si>
  <si>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</si>
  <si>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</si>
  <si>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</si>
  <si>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</si>
  <si>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</si>
  <si>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</si>
  <si>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</si>
  <si>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</si>
  <si>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</si>
  <si>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</si>
  <si>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</si>
  <si>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</si>
  <si>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</si>
  <si>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</si>
  <si>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</si>
  <si>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</si>
  <si>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</si>
  <si>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</si>
  <si>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</si>
  <si>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</si>
  <si>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</si>
  <si>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</si>
  <si>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</si>
  <si>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</si>
  <si>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</si>
  <si>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</si>
  <si>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</si>
  <si>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</si>
  <si>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</si>
  <si>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</si>
  <si>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</si>
  <si>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</si>
  <si>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</si>
  <si>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</si>
  <si>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</si>
  <si>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</si>
  <si>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</si>
  <si>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</si>
  <si>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</si>
  <si>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</si>
  <si>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</si>
  <si>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</si>
  <si>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</si>
  <si>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</si>
  <si>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</si>
  <si>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</si>
  <si>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</si>
  <si>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</si>
  <si>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</si>
  <si>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</si>
  <si>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</si>
  <si>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</si>
  <si>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</si>
  <si>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</si>
  <si>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</si>
  <si>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</si>
  <si>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</si>
  <si>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</si>
  <si>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</si>
  <si>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</si>
  <si>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</si>
  <si>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</si>
  <si>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</si>
  <si>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</si>
  <si>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</si>
  <si>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</si>
  <si>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</si>
  <si>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</si>
  <si>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</si>
  <si>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</si>
  <si>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</si>
  <si>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</si>
  <si>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</si>
  <si>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</si>
  <si>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</si>
  <si>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</si>
  <si>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</si>
  <si>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</si>
  <si>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</si>
  <si>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</si>
  <si>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</si>
  <si>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</si>
  <si>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</si>
  <si>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</si>
  <si>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</si>
  <si>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</si>
  <si>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</si>
  <si>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</si>
  <si>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</si>
  <si>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</si>
  <si>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</si>
  <si>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</si>
  <si>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</si>
  <si>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</si>
  <si>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</si>
  <si>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</si>
  <si>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</si>
  <si>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</si>
  <si>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</si>
  <si>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</si>
  <si>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</si>
  <si>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</si>
  <si>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</si>
  <si>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</si>
  <si>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</si>
  <si>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</si>
  <si>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</si>
  <si>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</si>
  <si>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</si>
  <si>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</si>
  <si>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</si>
  <si>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</si>
  <si>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</si>
  <si>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</si>
  <si>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</si>
  <si>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</si>
  <si>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</si>
  <si>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</si>
  <si>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</si>
  <si>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</si>
  <si>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</si>
  <si>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</si>
  <si>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</si>
  <si>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</si>
  <si>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</si>
  <si>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</si>
  <si>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</si>
  <si>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</si>
  <si>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</si>
  <si>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</si>
  <si>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</si>
  <si>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</si>
  <si>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</si>
  <si>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</si>
  <si>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</si>
  <si>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</si>
  <si>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</si>
  <si>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</si>
  <si>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</si>
  <si>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</si>
  <si>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</si>
  <si>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</si>
  <si>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</si>
  <si>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</si>
  <si>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</si>
  <si>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</si>
  <si>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</si>
  <si>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</si>
  <si>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</si>
  <si>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</si>
  <si>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</si>
  <si>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</si>
  <si>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</si>
  <si>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</si>
  <si>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</si>
  <si>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</si>
  <si>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</si>
  <si>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</si>
  <si>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</si>
  <si>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</si>
  <si>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</si>
  <si>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</si>
  <si>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</si>
  <si>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</si>
  <si>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</si>
  <si>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</si>
  <si>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</si>
  <si>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</si>
  <si>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</si>
  <si>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</si>
  <si>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</si>
  <si>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</si>
  <si>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</si>
  <si>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</si>
  <si>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</si>
  <si>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</si>
  <si>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</si>
  <si>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</si>
  <si>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</si>
  <si>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</si>
  <si>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</si>
  <si>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</si>
  <si>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</si>
  <si>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</si>
  <si>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</si>
  <si>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</si>
  <si>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</si>
  <si>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</si>
  <si>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</si>
  <si>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</si>
  <si>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</si>
  <si>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</si>
  <si>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</si>
  <si>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</si>
  <si>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</si>
  <si>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</si>
  <si>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</si>
  <si>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</si>
  <si>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</si>
  <si>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</si>
  <si>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</si>
  <si>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</si>
  <si>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</si>
  <si>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</si>
  <si>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</si>
  <si>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</si>
  <si>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</si>
  <si>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</si>
  <si>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</si>
  <si>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</si>
  <si>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</si>
  <si>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</si>
  <si>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</si>
  <si>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</si>
  <si>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</si>
  <si>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</si>
  <si>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</si>
  <si>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</si>
  <si>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</si>
  <si>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</si>
  <si>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</si>
  <si>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</si>
  <si>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</si>
  <si>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</si>
  <si>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</si>
  <si>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</si>
  <si>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</si>
  <si>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</si>
  <si>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</si>
  <si>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</si>
  <si>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</si>
  <si>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</si>
  <si>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</si>
  <si>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</si>
  <si>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</si>
  <si>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</si>
  <si>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</si>
  <si>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</si>
  <si>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</si>
  <si>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</si>
  <si>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</si>
  <si>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</si>
  <si>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</si>
  <si>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</si>
  <si>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</si>
  <si>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</si>
  <si>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</si>
  <si>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</si>
  <si>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</si>
  <si>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</si>
  <si>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</si>
  <si>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</si>
  <si>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</si>
  <si>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</si>
  <si>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</si>
  <si>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</si>
  <si>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</si>
  <si>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</si>
  <si>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</si>
  <si>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</si>
  <si>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</si>
  <si>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</si>
  <si>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</si>
  <si>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</si>
  <si>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</si>
  <si>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</si>
  <si>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</si>
  <si>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</si>
  <si>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</si>
  <si>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</si>
  <si>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</si>
  <si>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</si>
  <si>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</si>
  <si>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</si>
  <si>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</si>
  <si>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</si>
  <si>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</si>
  <si>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</si>
  <si>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</si>
  <si>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</si>
  <si>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</si>
  <si>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</si>
  <si>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</si>
  <si>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</si>
  <si>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</si>
  <si>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</si>
  <si>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</si>
  <si>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</si>
  <si>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</si>
  <si>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</si>
  <si>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</si>
  <si>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</si>
  <si>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</si>
  <si>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</si>
  <si>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</si>
  <si>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</si>
  <si>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</si>
  <si>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</si>
  <si>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</si>
  <si>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</si>
  <si>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</si>
  <si>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</si>
  <si>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</si>
  <si>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</si>
  <si>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</si>
  <si>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</si>
  <si>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</si>
  <si>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</si>
  <si>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</si>
  <si>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</si>
  <si>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</si>
  <si>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</si>
  <si>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</si>
  <si>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</si>
  <si>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</si>
  <si>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</si>
  <si>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</si>
  <si>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</si>
  <si>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</si>
  <si>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</si>
  <si>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</si>
  <si>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</si>
  <si>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</si>
  <si>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</si>
  <si>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</si>
  <si>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</si>
  <si>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</si>
  <si>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</si>
  <si>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</si>
  <si>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</si>
  <si>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</si>
  <si>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</si>
  <si>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</si>
  <si>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</si>
  <si>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</si>
  <si>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</si>
  <si>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</si>
  <si>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</si>
  <si>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</si>
  <si>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</si>
  <si>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</si>
  <si>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</si>
  <si>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</si>
  <si>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</si>
  <si>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</si>
  <si>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</si>
  <si>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</si>
  <si>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</si>
  <si>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</si>
  <si>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</si>
  <si>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</si>
  <si>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</si>
  <si>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</si>
  <si>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</si>
  <si>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</si>
  <si>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</si>
  <si>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</si>
  <si>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</si>
  <si>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</si>
  <si>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</si>
  <si>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</si>
  <si>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</si>
  <si>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</si>
  <si>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</si>
  <si>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</si>
  <si>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</si>
  <si>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</si>
  <si>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</si>
  <si>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</si>
  <si>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</si>
  <si>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</si>
  <si>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</si>
  <si>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</si>
  <si>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</si>
  <si>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</si>
  <si>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</si>
  <si>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</si>
  <si>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</si>
  <si>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</si>
  <si>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</si>
  <si>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</si>
  <si>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</si>
  <si>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</si>
  <si>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</si>
  <si>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</si>
  <si>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</si>
  <si>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</si>
  <si>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</si>
  <si>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</si>
  <si>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</si>
  <si>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</si>
  <si>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</si>
  <si>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</si>
  <si>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</si>
  <si>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</si>
  <si>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</si>
  <si>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</si>
  <si>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</si>
  <si>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</si>
  <si>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</si>
  <si>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</si>
  <si>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</si>
  <si>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</si>
  <si>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</si>
  <si>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</si>
  <si>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</si>
  <si>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</si>
  <si>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</si>
  <si>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</si>
  <si>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</si>
  <si>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</si>
  <si>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</si>
  <si>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</si>
  <si>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</si>
  <si>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</si>
  <si>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</si>
  <si>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</si>
  <si>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</si>
  <si>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</si>
  <si>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</si>
  <si>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</si>
  <si>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</si>
  <si>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</si>
  <si>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</si>
  <si>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</si>
  <si>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</si>
  <si>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</si>
  <si>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</si>
  <si>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</si>
  <si>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</si>
  <si>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</si>
  <si>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</si>
  <si>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</si>
  <si>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</si>
  <si>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</si>
  <si>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</si>
  <si>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</si>
  <si>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</si>
  <si>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</si>
  <si>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</si>
  <si>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</si>
  <si>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</si>
  <si>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</si>
  <si>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</si>
  <si>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</si>
  <si>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</si>
  <si>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</si>
  <si>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</si>
  <si>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</si>
  <si>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</si>
  <si>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</si>
  <si>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</si>
  <si>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</si>
  <si>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</si>
  <si>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</si>
  <si>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</si>
  <si>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</si>
  <si>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</si>
  <si>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</si>
  <si>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</si>
  <si>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</si>
  <si>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</si>
  <si>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</si>
  <si>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</si>
  <si>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</si>
  <si>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</si>
  <si>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</si>
  <si>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</si>
  <si>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</si>
  <si>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</si>
  <si>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</si>
  <si>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</si>
  <si>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</si>
  <si>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</si>
  <si>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</si>
  <si>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</si>
  <si>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</si>
  <si>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</si>
  <si>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</si>
  <si>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</si>
  <si>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</si>
  <si>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</si>
  <si>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</si>
  <si>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</si>
  <si>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</si>
  <si>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</si>
  <si>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</si>
  <si>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</si>
  <si>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</si>
  <si>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</si>
  <si>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</si>
  <si>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</si>
  <si>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</si>
  <si>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</si>
  <si>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</si>
  <si>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</si>
  <si>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</si>
  <si>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</si>
  <si>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</si>
  <si>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</si>
  <si>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</si>
  <si>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</si>
  <si>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</si>
  <si>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</si>
  <si>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</si>
  <si>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</si>
  <si>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</si>
  <si>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</si>
  <si>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</si>
  <si>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</si>
  <si>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</si>
  <si>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</si>
  <si>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</si>
  <si>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</si>
  <si>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</si>
  <si>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</si>
  <si>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</si>
  <si>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</si>
  <si>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</si>
  <si>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</si>
  <si>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</si>
  <si>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</si>
  <si>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</si>
  <si>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</si>
  <si>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</si>
  <si>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</si>
  <si>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</si>
  <si>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</si>
  <si>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</si>
  <si>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</si>
  <si>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</si>
  <si>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</si>
  <si>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</si>
  <si>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</si>
  <si>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</si>
  <si>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</si>
  <si>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</si>
  <si>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</si>
  <si>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</si>
  <si>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</si>
  <si>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</si>
  <si>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</si>
  <si>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</si>
  <si>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</si>
  <si>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</si>
  <si>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</si>
  <si>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</si>
  <si>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</si>
  <si>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</si>
  <si>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</si>
  <si>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</si>
  <si>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</si>
  <si>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</si>
  <si>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</si>
  <si>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</si>
  <si>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</si>
  <si>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</si>
  <si>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</si>
  <si>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</si>
  <si>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</si>
  <si>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</si>
  <si>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</si>
  <si>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</si>
  <si>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</si>
  <si>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</si>
  <si>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</si>
  <si>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</si>
  <si>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</si>
  <si>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</si>
  <si>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</si>
  <si>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</si>
  <si>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</si>
  <si>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</si>
  <si>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</si>
  <si>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</si>
  <si>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</si>
  <si>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</si>
  <si>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</si>
  <si>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</si>
  <si>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</si>
  <si>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</si>
  <si>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</si>
  <si>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</si>
  <si>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</si>
  <si>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</si>
  <si>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</si>
  <si>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</si>
  <si>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</si>
  <si>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</si>
  <si>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</si>
  <si>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</si>
  <si>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</si>
  <si>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</si>
  <si>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</si>
  <si>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</si>
  <si>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</si>
  <si>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</si>
  <si>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</si>
  <si>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</si>
  <si>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</si>
  <si>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</si>
  <si>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</si>
  <si>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</si>
  <si>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</si>
  <si>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</si>
  <si>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</si>
  <si>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</si>
  <si>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</si>
  <si>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</si>
  <si>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</si>
  <si>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</si>
  <si>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</si>
  <si>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</si>
  <si>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</si>
  <si>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</si>
  <si>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</si>
  <si>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</si>
  <si>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</si>
  <si>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</si>
  <si>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</si>
  <si>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</si>
  <si>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</si>
  <si>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</si>
  <si>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</si>
  <si>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</si>
  <si>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</si>
  <si>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</si>
  <si>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</si>
  <si>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</si>
  <si>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</si>
  <si>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</si>
  <si>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</si>
  <si>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</si>
  <si>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</si>
  <si>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</si>
  <si>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</si>
  <si>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</si>
  <si>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</si>
  <si>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</si>
  <si>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</si>
  <si>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</si>
  <si>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</si>
  <si>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</si>
  <si>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</si>
  <si>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</si>
  <si>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</si>
  <si>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</si>
  <si>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</si>
  <si>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</si>
  <si>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</si>
  <si>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</si>
  <si>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</si>
  <si>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</si>
  <si>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</si>
  <si>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</si>
  <si>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</si>
  <si>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</si>
  <si>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</si>
  <si>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</si>
  <si>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</si>
  <si>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</si>
  <si>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</si>
  <si>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</si>
  <si>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</si>
  <si>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</si>
  <si>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</si>
  <si>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</si>
  <si>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</si>
  <si>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</si>
  <si>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</si>
  <si>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</si>
  <si>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</si>
  <si>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</si>
  <si>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</si>
  <si>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</si>
  <si>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</si>
  <si>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</si>
  <si>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</si>
  <si>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</si>
  <si>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</si>
  <si>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</si>
  <si>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</si>
  <si>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</si>
  <si>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</si>
  <si>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</si>
  <si>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</si>
  <si>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</si>
  <si>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</si>
  <si>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</si>
  <si>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</si>
  <si>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</si>
  <si>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</si>
  <si>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</si>
  <si>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</si>
  <si>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</si>
  <si>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</si>
  <si>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</si>
  <si>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</si>
  <si>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</si>
  <si>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</si>
  <si>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</si>
  <si>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</si>
  <si>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</si>
  <si>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</si>
  <si>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</si>
  <si>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</si>
  <si>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</si>
  <si>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</si>
  <si>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</si>
  <si>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</si>
  <si>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</si>
  <si>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</si>
  <si>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</si>
  <si>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</si>
  <si>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</si>
  <si>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</si>
  <si>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</si>
  <si>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</si>
  <si>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</si>
  <si>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</si>
  <si>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</si>
  <si>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</si>
  <si>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</si>
  <si>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</si>
  <si>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</si>
  <si>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</si>
  <si>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</si>
  <si>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</si>
  <si>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</si>
  <si>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</si>
  <si>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</si>
  <si>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</si>
  <si>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</si>
  <si>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</si>
  <si>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</si>
  <si>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</si>
  <si>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</si>
  <si>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</si>
  <si>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</si>
  <si>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</si>
  <si>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</si>
  <si>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</si>
  <si>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</si>
  <si>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</si>
  <si>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</si>
  <si>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</si>
  <si>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</si>
  <si>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</si>
  <si>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</si>
  <si>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</si>
  <si>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</si>
  <si>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</si>
  <si>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</si>
  <si>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</si>
  <si>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</si>
  <si>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</si>
  <si>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</si>
  <si>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</si>
  <si>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</si>
  <si>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</si>
  <si>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</si>
  <si>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</si>
  <si>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</si>
  <si>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</si>
  <si>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</si>
  <si>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</si>
  <si>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</si>
  <si>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</si>
  <si>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</si>
  <si>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</si>
  <si>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</si>
  <si>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</si>
  <si>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</si>
  <si>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</si>
  <si>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</si>
  <si>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</si>
  <si>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</si>
  <si>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</si>
  <si>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</si>
  <si>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</si>
  <si>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</si>
  <si>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</si>
  <si>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</si>
  <si>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</si>
  <si>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</si>
  <si>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</si>
  <si>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</si>
  <si>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</si>
  <si>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</si>
  <si>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</si>
  <si>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</si>
  <si>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</si>
  <si>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</si>
  <si>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</si>
  <si>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</si>
  <si>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</si>
  <si>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</si>
  <si>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</si>
  <si>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</si>
  <si>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</si>
  <si>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</si>
  <si>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</si>
  <si>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</si>
  <si>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</si>
  <si>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</si>
  <si>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</si>
  <si>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</si>
  <si>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</si>
  <si>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</si>
  <si>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</si>
  <si>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</si>
  <si>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</si>
  <si>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</si>
  <si>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</si>
  <si>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</si>
  <si>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</si>
  <si>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</si>
  <si>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</si>
  <si>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</si>
  <si>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</si>
  <si>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</si>
  <si>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</si>
  <si>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</si>
  <si>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</si>
  <si>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</si>
  <si>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</si>
  <si>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</si>
  <si>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</si>
  <si>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</si>
  <si>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</si>
  <si>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</si>
  <si>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</si>
  <si>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</si>
  <si>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</si>
  <si>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</si>
  <si>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</si>
  <si>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</si>
  <si>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</si>
  <si>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</si>
  <si>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</si>
  <si>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</si>
  <si>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</si>
  <si>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</si>
  <si>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</si>
  <si>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</si>
  <si>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</si>
  <si>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</si>
  <si>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</si>
  <si>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</si>
  <si>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</si>
  <si>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</si>
  <si>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</si>
  <si>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</si>
  <si>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</si>
  <si>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</si>
  <si>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</si>
  <si>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</si>
  <si>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</si>
  <si>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</si>
  <si>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</si>
  <si>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</si>
  <si>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</si>
  <si>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</si>
  <si>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</si>
  <si>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</si>
  <si>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</si>
  <si>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</si>
  <si>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</si>
  <si>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</si>
  <si>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</si>
  <si>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</si>
  <si>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</si>
  <si>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</si>
  <si>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</si>
  <si>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</si>
  <si>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</si>
  <si>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</si>
  <si>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</si>
  <si>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</si>
  <si>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</si>
  <si>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</si>
  <si>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</si>
  <si>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</si>
  <si>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</si>
  <si>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</si>
  <si>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</si>
  <si>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</si>
  <si>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</si>
  <si>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</si>
  <si>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</si>
  <si>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</si>
  <si>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</si>
  <si>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</si>
  <si>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</si>
  <si>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</si>
  <si>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</si>
  <si>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</si>
  <si>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</si>
  <si>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</si>
  <si>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</si>
  <si>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</si>
  <si>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</si>
  <si>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</si>
  <si>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</si>
  <si>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</si>
  <si>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</si>
  <si>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</si>
  <si>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</si>
  <si>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</si>
  <si>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</si>
  <si>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</si>
  <si>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</si>
  <si>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</si>
  <si>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</si>
  <si>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</si>
  <si>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</si>
  <si>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</si>
  <si>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</si>
  <si>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</si>
  <si>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</si>
  <si>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</si>
  <si>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</si>
  <si>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</si>
  <si>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</si>
  <si>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</si>
  <si>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</si>
  <si>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</si>
  <si>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</si>
  <si>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</si>
  <si>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</si>
  <si>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</si>
  <si>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</si>
  <si>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</si>
  <si>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</si>
  <si>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</si>
  <si>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</si>
  <si>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</si>
  <si>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</si>
  <si>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</si>
  <si>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</si>
  <si>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</si>
  <si>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</si>
  <si>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</si>
  <si>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</si>
  <si>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</si>
  <si>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</si>
  <si>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</si>
  <si>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</si>
  <si>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</si>
  <si>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</si>
  <si>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</si>
  <si>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</si>
  <si>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</si>
  <si>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</si>
  <si>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</si>
  <si>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</si>
  <si>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</si>
  <si>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</si>
  <si>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</si>
  <si>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</si>
  <si>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</si>
  <si>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</si>
  <si>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</si>
  <si>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</si>
  <si>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</si>
  <si>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</si>
  <si>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</si>
  <si>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</si>
  <si>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</si>
  <si>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</si>
  <si>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</si>
  <si>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</si>
  <si>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</si>
  <si>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</si>
  <si>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</si>
  <si>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</si>
  <si>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</si>
  <si>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</si>
  <si>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</si>
  <si>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</si>
  <si>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</si>
  <si>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</si>
  <si>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</si>
  <si>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</si>
  <si>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</si>
  <si>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</si>
  <si>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</si>
  <si>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</si>
  <si>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</si>
  <si>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</si>
  <si>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</si>
  <si>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</si>
  <si>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</si>
  <si>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</si>
  <si>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</si>
  <si>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</si>
  <si>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</si>
  <si>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</si>
  <si>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</si>
  <si>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</si>
  <si>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</si>
  <si>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</si>
  <si>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</si>
  <si>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</si>
  <si>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</si>
  <si>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</si>
  <si>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</si>
  <si>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</si>
  <si>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</si>
  <si>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</si>
  <si>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</si>
  <si>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</si>
  <si>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</si>
  <si>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</si>
  <si>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</si>
  <si>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</si>
  <si>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</si>
  <si>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</si>
  <si>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</si>
  <si>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</si>
  <si>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</si>
  <si>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</si>
  <si>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</si>
  <si>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</si>
  <si>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</si>
  <si>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</si>
  <si>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</si>
  <si>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</si>
  <si>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</si>
  <si>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</si>
  <si>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</si>
  <si>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</si>
  <si>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</si>
  <si>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</si>
  <si>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</si>
  <si>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</si>
  <si>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</si>
  <si>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</si>
  <si>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</si>
  <si>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</si>
  <si>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</si>
  <si>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</si>
  <si>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</si>
  <si>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</si>
  <si>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</si>
  <si>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</si>
  <si>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</si>
  <si>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</si>
  <si>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</si>
  <si>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</si>
  <si>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</si>
  <si>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</si>
  <si>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</si>
  <si>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</si>
  <si>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</si>
  <si>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</si>
  <si>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</si>
  <si>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</si>
  <si>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</si>
  <si>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</si>
  <si>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</si>
  <si>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</si>
  <si>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</si>
  <si>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</si>
  <si>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</si>
  <si>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</si>
  <si>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</si>
  <si>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</si>
  <si>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</si>
  <si>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</si>
  <si>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</si>
  <si>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</si>
  <si>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</si>
  <si>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</si>
  <si>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</si>
  <si>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</si>
  <si>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</si>
  <si>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</si>
  <si>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</si>
  <si>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</si>
  <si>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</si>
  <si>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</si>
  <si>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</si>
  <si>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</si>
  <si>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</si>
  <si>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</si>
  <si>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</si>
  <si>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</si>
  <si>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</si>
  <si>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</si>
  <si>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</si>
  <si>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</si>
  <si>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</si>
  <si>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</si>
  <si>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</si>
  <si>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</si>
  <si>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</si>
  <si>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</si>
  <si>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</si>
  <si>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</si>
  <si>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</si>
  <si>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</si>
  <si>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</si>
  <si>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</si>
  <si>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</si>
  <si>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</si>
  <si>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</si>
  <si>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</si>
  <si>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</si>
  <si>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</si>
  <si>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</si>
  <si>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</si>
  <si>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</si>
  <si>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</si>
  <si>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</si>
  <si>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</si>
  <si>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</si>
  <si>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</si>
  <si>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</si>
  <si>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</si>
  <si>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</si>
  <si>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</si>
  <si>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</si>
  <si>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</si>
  <si>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</si>
  <si>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</si>
  <si>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</si>
  <si>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</si>
  <si>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</si>
  <si>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</si>
  <si>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</si>
  <si>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</si>
  <si>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</si>
  <si>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</si>
  <si>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</si>
  <si>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</si>
  <si>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</si>
  <si>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</si>
  <si>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</si>
  <si>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</si>
  <si>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</si>
  <si>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</si>
  <si>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</si>
  <si>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</si>
  <si>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</si>
  <si>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</si>
  <si>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</si>
  <si>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</si>
  <si>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</si>
  <si>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</si>
  <si>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</si>
  <si>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</si>
  <si>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</si>
  <si>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</si>
  <si>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</si>
  <si>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</si>
  <si>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</si>
  <si>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</si>
  <si>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</si>
  <si>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</si>
  <si>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</si>
  <si>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</si>
  <si>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</si>
  <si>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</si>
  <si>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</si>
  <si>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</si>
  <si>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</si>
  <si>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</si>
  <si>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</si>
  <si>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</si>
  <si>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</si>
  <si>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</si>
  <si>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</si>
  <si>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</si>
  <si>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</si>
  <si>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</si>
  <si>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</si>
  <si>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</si>
  <si>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</si>
  <si>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</si>
  <si>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</si>
  <si>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</si>
  <si>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</si>
  <si>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</si>
  <si>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</si>
  <si>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</si>
  <si>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</si>
  <si>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</si>
  <si>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</si>
  <si>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</si>
  <si>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</si>
  <si>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</si>
  <si>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</si>
  <si>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</si>
  <si>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</si>
  <si>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</si>
  <si>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</si>
  <si>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</si>
  <si>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</si>
  <si>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</si>
  <si>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</si>
  <si>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</si>
  <si>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</si>
  <si>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</si>
  <si>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</si>
  <si>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</si>
  <si>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</si>
  <si>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</si>
  <si>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</si>
  <si>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</si>
  <si>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</si>
  <si>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</si>
  <si>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</si>
  <si>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</si>
  <si>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</si>
  <si>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</si>
  <si>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</si>
  <si>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</si>
  <si>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</si>
  <si>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</si>
  <si>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</si>
  <si>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</si>
  <si>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</si>
  <si>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</si>
  <si>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</si>
  <si>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</si>
  <si>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</si>
  <si>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</si>
  <si>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</si>
  <si>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</si>
  <si>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</si>
  <si>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</si>
  <si>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</si>
  <si>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</si>
  <si>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</si>
  <si>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</si>
  <si>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</si>
  <si>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</si>
  <si>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</si>
  <si>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</si>
  <si>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</si>
  <si>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</si>
  <si>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</si>
  <si>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</si>
  <si>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</si>
  <si>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</si>
  <si>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</si>
  <si>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</si>
  <si>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</si>
  <si>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</si>
  <si>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</si>
  <si>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</si>
  <si>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</si>
  <si>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</si>
  <si>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</si>
  <si>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</si>
  <si>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</si>
  <si>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</si>
  <si>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</si>
  <si>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</si>
  <si>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</si>
  <si>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</si>
  <si>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</si>
  <si>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</si>
  <si>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</si>
  <si>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</si>
  <si>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</si>
  <si>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</si>
  <si>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</si>
  <si>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</si>
  <si>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</si>
  <si>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</si>
  <si>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</si>
  <si>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</si>
  <si>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</si>
  <si>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</si>
  <si>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</si>
  <si>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</si>
  <si>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</si>
  <si>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</si>
  <si>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</si>
  <si>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</si>
  <si>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</si>
  <si>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</si>
  <si>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</si>
  <si>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</si>
  <si>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</si>
  <si>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</si>
  <si>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</si>
  <si>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</si>
  <si>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</si>
  <si>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</si>
  <si>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</si>
  <si>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</si>
  <si>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</si>
  <si>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</si>
  <si>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</si>
  <si>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</si>
  <si>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</si>
  <si>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</si>
  <si>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</si>
  <si>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</si>
  <si>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</si>
  <si>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</si>
  <si>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</si>
  <si>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</si>
  <si>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</si>
  <si>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</si>
  <si>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</si>
  <si>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</si>
  <si>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</si>
  <si>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</si>
  <si>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</si>
  <si>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</si>
  <si>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</si>
  <si>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</si>
  <si>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</si>
  <si>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</si>
  <si>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</si>
  <si>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</si>
  <si>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</si>
  <si>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</si>
  <si>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</si>
  <si>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</si>
  <si>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</si>
  <si>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</si>
  <si>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</si>
  <si>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</si>
  <si>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</si>
  <si>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</si>
  <si>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</si>
  <si>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</si>
  <si>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</si>
  <si>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</si>
  <si>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</si>
  <si>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</si>
  <si>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</si>
  <si>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</si>
  <si>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</si>
  <si>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</si>
  <si>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</si>
  <si>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</si>
  <si>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</si>
  <si>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</si>
  <si>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</si>
  <si>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</si>
  <si>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</si>
  <si>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</si>
  <si>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</si>
  <si>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</si>
  <si>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</si>
  <si>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</si>
  <si>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</si>
  <si>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</si>
  <si>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</si>
  <si>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</si>
  <si>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</si>
  <si>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</si>
  <si>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</si>
  <si>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</si>
  <si>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</si>
  <si>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</si>
  <si>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</si>
  <si>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</si>
  <si>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</si>
  <si>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</si>
  <si>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</si>
  <si>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</si>
  <si>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</si>
  <si>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</si>
  <si>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</si>
  <si>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</si>
  <si>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</si>
  <si>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</si>
  <si>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</si>
  <si>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</si>
  <si>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</si>
  <si>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</si>
  <si>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</si>
  <si>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</si>
  <si>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</si>
  <si>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</si>
  <si>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</si>
  <si>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</si>
  <si>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</si>
  <si>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</si>
  <si>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</si>
  <si>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</si>
  <si>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</si>
  <si>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</si>
  <si>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</si>
  <si>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</si>
  <si>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</si>
  <si>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</si>
  <si>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</si>
  <si>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</si>
  <si>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</si>
  <si>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</si>
  <si>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</si>
  <si>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</si>
  <si>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</si>
  <si>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</si>
  <si>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</si>
  <si>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</si>
  <si>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</si>
  <si>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</si>
  <si>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</si>
  <si>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</si>
  <si>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</si>
  <si>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</si>
  <si>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</si>
  <si>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</si>
  <si>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</si>
  <si>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</si>
  <si>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</si>
  <si>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</si>
  <si>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</si>
  <si>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</si>
  <si>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</si>
  <si>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</si>
  <si>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</si>
  <si>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</si>
  <si>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</si>
  <si>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</si>
  <si>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</si>
  <si>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</si>
  <si>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</si>
  <si>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</si>
  <si>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</si>
  <si>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</si>
  <si>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</si>
  <si>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</si>
  <si>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</si>
  <si>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</si>
  <si>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</si>
  <si>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</si>
  <si>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</si>
  <si>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</si>
  <si>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</si>
  <si>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</si>
  <si>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</si>
  <si>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</si>
  <si>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</si>
  <si>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</si>
  <si>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</si>
  <si>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</si>
  <si>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</si>
  <si>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</si>
  <si>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</si>
  <si>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</si>
  <si>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</si>
  <si>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</si>
  <si>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</si>
  <si>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</si>
  <si>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</si>
  <si>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</si>
  <si>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</si>
  <si>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</si>
  <si>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</si>
  <si>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</si>
  <si>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</si>
  <si>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</si>
  <si>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</si>
  <si>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</si>
  <si>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</si>
  <si>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</si>
  <si>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</si>
  <si>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</si>
  <si>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</si>
  <si>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</si>
  <si>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</si>
  <si>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</si>
  <si>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</si>
  <si>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</si>
  <si>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</si>
  <si>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</si>
  <si>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</si>
  <si>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</si>
  <si>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</si>
  <si>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</si>
  <si>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</si>
  <si>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</si>
  <si>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</si>
  <si>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</si>
  <si>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</si>
  <si>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</si>
  <si>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</si>
  <si>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</si>
  <si>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</si>
  <si>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</si>
  <si>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</si>
  <si>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</si>
  <si>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</si>
  <si>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</si>
  <si>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</si>
  <si>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</si>
  <si>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</si>
  <si>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</si>
  <si>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</si>
  <si>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</si>
  <si>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</si>
  <si>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</si>
  <si>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</si>
  <si>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</si>
  <si>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</si>
  <si>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</si>
  <si>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</si>
  <si>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</si>
  <si>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</si>
  <si>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</si>
  <si>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</si>
  <si>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</si>
  <si>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</si>
  <si>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</si>
  <si>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</si>
  <si>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</si>
  <si>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</si>
  <si>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</si>
  <si>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</si>
  <si>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</si>
  <si>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</si>
  <si>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</si>
  <si>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</si>
  <si>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</si>
  <si>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</si>
  <si>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</si>
  <si>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</si>
  <si>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</si>
  <si>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</si>
  <si>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</si>
  <si>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</si>
  <si>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</si>
  <si>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</si>
  <si>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</si>
  <si>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</si>
  <si>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</si>
  <si>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</si>
  <si>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</si>
  <si>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</si>
  <si>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</si>
  <si>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</si>
  <si>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</si>
  <si>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</si>
  <si>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</si>
  <si>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</si>
  <si>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</si>
  <si>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</si>
  <si>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</si>
  <si>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</si>
  <si>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</si>
  <si>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</si>
  <si>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</si>
  <si>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</si>
  <si>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</si>
  <si>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</si>
  <si>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</si>
  <si>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</si>
  <si>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</si>
  <si>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</si>
  <si>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</si>
  <si>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</si>
  <si>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</si>
  <si>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</si>
  <si>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</si>
  <si>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</si>
  <si>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</si>
  <si>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</si>
  <si>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</si>
  <si>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</si>
  <si>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</si>
  <si>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</si>
  <si>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</si>
  <si>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</si>
  <si>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</si>
  <si>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</si>
  <si>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</si>
  <si>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</si>
  <si>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</si>
  <si>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</si>
  <si>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</si>
  <si>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</si>
  <si>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</si>
  <si>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</si>
  <si>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</si>
  <si>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</si>
  <si>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</si>
  <si>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</si>
  <si>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</si>
  <si>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</si>
  <si>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</si>
  <si>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</si>
  <si>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</si>
  <si>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</si>
  <si>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</si>
  <si>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</si>
  <si>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</si>
  <si>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</si>
  <si>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</si>
  <si>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</si>
  <si>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</si>
  <si>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</si>
  <si>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</si>
  <si>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</si>
  <si>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</si>
  <si>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</si>
  <si>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</si>
  <si>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</si>
  <si>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</si>
  <si>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</si>
  <si>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</si>
  <si>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</si>
  <si>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</si>
  <si>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</si>
  <si>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</si>
  <si>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</si>
  <si>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</si>
  <si>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</si>
  <si>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</si>
  <si>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</si>
  <si>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</si>
  <si>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</si>
  <si>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</si>
  <si>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</si>
  <si>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</si>
  <si>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</si>
  <si>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</si>
  <si>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</si>
  <si>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</si>
  <si>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</si>
  <si>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</si>
  <si>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</si>
  <si>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</si>
  <si>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</si>
  <si>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</si>
  <si>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</si>
  <si>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</si>
  <si>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</si>
  <si>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</si>
  <si>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</si>
  <si>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</si>
  <si>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</si>
  <si>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</si>
  <si>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</si>
  <si>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</si>
  <si>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</si>
  <si>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</si>
  <si>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</si>
  <si>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</si>
  <si>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</si>
  <si>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</si>
  <si>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</si>
  <si>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</si>
  <si>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</si>
  <si>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</si>
  <si>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</si>
  <si>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</si>
  <si>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</si>
  <si>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</si>
  <si>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</si>
  <si>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</si>
  <si>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</si>
  <si>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</si>
  <si>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</si>
  <si>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</si>
  <si>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</si>
  <si>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</si>
  <si>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</si>
  <si>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</si>
  <si>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</si>
  <si>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</si>
  <si>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</si>
  <si>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</si>
  <si>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</si>
  <si>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</si>
  <si>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</si>
  <si>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</si>
  <si>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</si>
  <si>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</si>
  <si>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</si>
  <si>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</si>
  <si>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</si>
  <si>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</si>
  <si>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</si>
  <si>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</si>
  <si>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</si>
  <si>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</si>
  <si>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</si>
  <si>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</si>
  <si>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</si>
  <si>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</si>
  <si>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</si>
  <si>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</si>
  <si>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</si>
  <si>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</si>
  <si>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</si>
  <si>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</si>
  <si>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</si>
  <si>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</si>
  <si>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</si>
  <si>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</si>
  <si>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</si>
  <si>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</si>
  <si>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</si>
  <si>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</si>
  <si>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</si>
  <si>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</si>
  <si>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</si>
  <si>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</si>
  <si>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</si>
  <si>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</si>
  <si>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</si>
  <si>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</si>
  <si>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</si>
  <si>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</si>
  <si>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</si>
  <si>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</si>
  <si>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</si>
  <si>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</si>
  <si>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</si>
  <si>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</si>
  <si>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</si>
  <si>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</si>
  <si>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</si>
  <si>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</si>
  <si>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</si>
  <si>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</si>
  <si>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</si>
  <si>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</si>
  <si>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</si>
  <si>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</si>
  <si>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</si>
  <si>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</si>
  <si>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</si>
  <si>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</si>
  <si>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</si>
  <si>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</si>
  <si>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</si>
  <si>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</si>
  <si>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</si>
  <si>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</si>
  <si>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</si>
  <si>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</si>
  <si>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</si>
  <si>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</si>
  <si>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</si>
  <si>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</si>
  <si>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</si>
  <si>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</si>
  <si>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</si>
  <si>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</si>
  <si>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</si>
  <si>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</si>
  <si>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</si>
  <si>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</si>
  <si>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</si>
  <si>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</si>
  <si>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</si>
  <si>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</si>
  <si>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</si>
  <si>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</si>
  <si>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</si>
  <si>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</si>
  <si>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</si>
  <si>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</si>
  <si>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</si>
  <si>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</si>
  <si>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</si>
  <si>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</si>
  <si>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</si>
  <si>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</si>
  <si>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</si>
  <si>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</si>
  <si>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</si>
  <si>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</si>
  <si>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</si>
  <si>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</si>
  <si>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</si>
  <si>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</si>
  <si>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</si>
  <si>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</si>
  <si>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</si>
  <si>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</si>
  <si>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</si>
  <si>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</si>
  <si>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</si>
  <si>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</si>
  <si>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</si>
  <si>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</si>
  <si>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</si>
  <si>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</si>
  <si>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</si>
  <si>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</si>
  <si>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</si>
  <si>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</si>
  <si>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</si>
  <si>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</si>
  <si>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</si>
  <si>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</si>
  <si>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</si>
  <si>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</si>
  <si>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</si>
  <si>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</si>
  <si>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</si>
  <si>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</si>
  <si>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</si>
  <si>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</si>
  <si>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</si>
  <si>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</si>
  <si>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</si>
  <si>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</si>
  <si>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</si>
  <si>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</si>
  <si>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</si>
  <si>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</si>
  <si>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</si>
  <si>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</si>
  <si>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</si>
  <si>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</si>
  <si>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</si>
  <si>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</si>
  <si>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</si>
  <si>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</si>
  <si>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</si>
  <si>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</si>
  <si>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</si>
  <si>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</si>
  <si>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</si>
  <si>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</si>
  <si>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</si>
  <si>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</si>
  <si>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</si>
  <si>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</si>
  <si>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</si>
  <si>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</si>
  <si>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</si>
  <si>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</si>
  <si>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</si>
  <si>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</si>
  <si>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</si>
  <si>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</si>
  <si>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</si>
  <si>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</si>
  <si>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</si>
  <si>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</si>
  <si>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</si>
  <si>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</si>
  <si>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</si>
  <si>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</si>
  <si>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</si>
  <si>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</si>
  <si>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</si>
  <si>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</si>
  <si>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</si>
  <si>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</si>
  <si>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</si>
  <si>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</si>
  <si>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</si>
  <si>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</si>
  <si>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</si>
  <si>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</si>
  <si>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</si>
  <si>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</si>
  <si>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</si>
  <si>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</si>
  <si>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</si>
  <si>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</si>
  <si>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</si>
  <si>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</si>
  <si>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</si>
  <si>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</si>
  <si>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</si>
  <si>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</si>
  <si>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</si>
  <si>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</si>
  <si>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</si>
  <si>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</si>
  <si>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</si>
  <si>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</si>
  <si>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</si>
  <si>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</si>
  <si>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</si>
  <si>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</si>
  <si>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</si>
  <si>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</si>
  <si>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</si>
  <si>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</si>
  <si>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</si>
  <si>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</si>
  <si>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</si>
  <si>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</si>
  <si>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</si>
  <si>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</si>
  <si>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</si>
  <si>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</si>
  <si>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</si>
  <si>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</si>
  <si>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</si>
  <si>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</si>
  <si>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</si>
  <si>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</si>
  <si>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</si>
  <si>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</si>
  <si>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</si>
  <si>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</si>
  <si>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</si>
  <si>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</si>
  <si>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</si>
  <si>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</si>
  <si>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</si>
  <si>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</si>
  <si>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</si>
  <si>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</si>
  <si>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</si>
  <si>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</si>
  <si>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</si>
  <si>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</si>
  <si>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</si>
  <si>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</si>
  <si>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</si>
  <si>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</si>
  <si>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</si>
  <si>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</si>
  <si>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</si>
  <si>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</si>
  <si>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</si>
  <si>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</si>
  <si>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</si>
  <si>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</si>
  <si>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</si>
  <si>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</si>
  <si>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</si>
  <si>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</si>
  <si>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</si>
  <si>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</si>
  <si>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</si>
  <si>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</si>
  <si>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</si>
  <si>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</si>
  <si>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</si>
  <si>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</si>
  <si>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</si>
  <si>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</si>
  <si>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</si>
  <si>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</si>
  <si>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</si>
  <si>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</si>
  <si>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</si>
  <si>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</si>
  <si>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</si>
  <si>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</si>
  <si>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</si>
  <si>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</si>
  <si>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</si>
  <si>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</si>
  <si>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</si>
  <si>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</si>
  <si>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</si>
  <si>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</si>
  <si>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</si>
  <si>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</si>
  <si>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</si>
  <si>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</si>
  <si>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</si>
  <si>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</si>
  <si>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</si>
  <si>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</si>
  <si>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</si>
  <si>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</si>
  <si>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</si>
  <si>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</si>
  <si>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</si>
  <si>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</si>
  <si>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</si>
  <si>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</si>
  <si>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</si>
  <si>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</si>
  <si>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</si>
  <si>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</si>
  <si>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</si>
  <si>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</si>
  <si>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</si>
  <si>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</si>
  <si>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</si>
  <si>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</si>
  <si>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</si>
  <si>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</si>
  <si>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</si>
  <si>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</si>
  <si>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</si>
  <si>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</si>
  <si>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</si>
  <si>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</si>
  <si>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</si>
  <si>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</si>
  <si>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</si>
  <si>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</si>
  <si>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</si>
  <si>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</si>
  <si>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</si>
  <si>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</si>
  <si>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</si>
  <si>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</si>
  <si>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</si>
  <si>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</si>
  <si>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</si>
  <si>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</si>
  <si>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</si>
  <si>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</si>
  <si>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</si>
  <si>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</si>
  <si>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</si>
  <si>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</si>
  <si>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</si>
  <si>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</si>
  <si>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</si>
  <si>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</si>
  <si>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</si>
  <si>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</si>
  <si>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</si>
  <si>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</si>
  <si>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</si>
  <si>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</si>
  <si>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</si>
  <si>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</si>
  <si>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</si>
  <si>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</si>
  <si>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</si>
  <si>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</si>
  <si>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</si>
  <si>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</si>
  <si>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</si>
  <si>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</si>
  <si>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</si>
  <si>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</si>
  <si>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</si>
  <si>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</si>
  <si>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</si>
  <si>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</si>
  <si>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</si>
  <si>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</si>
  <si>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</si>
  <si>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</si>
  <si>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</si>
  <si>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</si>
  <si>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</si>
  <si>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</si>
  <si>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</si>
  <si>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</si>
  <si>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</si>
  <si>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</si>
  <si>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</si>
  <si>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</si>
  <si>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</si>
  <si>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</si>
  <si>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</si>
  <si>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</si>
  <si>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</si>
  <si>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</si>
  <si>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</si>
  <si>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</si>
  <si>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</si>
  <si>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</si>
  <si>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</si>
  <si>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</si>
  <si>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</si>
  <si>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</si>
  <si>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</si>
  <si>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</si>
  <si>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</si>
  <si>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</si>
  <si>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</si>
  <si>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</si>
  <si>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</si>
  <si>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</si>
  <si>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</si>
  <si>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</si>
  <si>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</si>
  <si>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</si>
  <si>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</si>
  <si>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</si>
  <si>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</si>
  <si>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</si>
  <si>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</si>
  <si>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</si>
  <si>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</si>
  <si>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</si>
  <si>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</si>
  <si>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</si>
  <si>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</si>
  <si>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</si>
  <si>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</si>
  <si>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</si>
  <si>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</si>
  <si>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</si>
  <si>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</si>
  <si>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</si>
  <si>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</si>
  <si>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</si>
  <si>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</si>
  <si>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</si>
  <si>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</si>
  <si>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</si>
  <si>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</si>
  <si>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</si>
  <si>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</si>
  <si>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</si>
  <si>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</si>
  <si>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</si>
  <si>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</si>
  <si>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</si>
  <si>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</si>
  <si>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</si>
  <si>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</si>
  <si>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</si>
  <si>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</si>
  <si>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</si>
  <si>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</si>
  <si>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</si>
  <si>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</si>
  <si>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</si>
  <si>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</si>
  <si>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</si>
  <si>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</si>
  <si>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</si>
  <si>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</si>
  <si>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</si>
  <si>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</si>
  <si>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</si>
  <si>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</si>
  <si>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</si>
  <si>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</si>
  <si>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</si>
  <si>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</si>
  <si>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</si>
  <si>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</si>
  <si>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</si>
  <si>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</si>
  <si>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</si>
  <si>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</si>
  <si>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</si>
  <si>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</si>
  <si>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</si>
  <si>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</si>
  <si>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</si>
  <si>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</si>
  <si>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</si>
  <si>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</si>
  <si>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</si>
  <si>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</si>
  <si>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</si>
  <si>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</si>
  <si>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</si>
  <si>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</si>
  <si>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</si>
  <si>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</si>
  <si>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</si>
  <si>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</si>
  <si>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</si>
  <si>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</si>
  <si>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</si>
  <si>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</si>
  <si>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</si>
  <si>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</si>
  <si>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</si>
  <si>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</si>
  <si>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</si>
  <si>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</si>
  <si>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</si>
  <si>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</si>
  <si>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</si>
  <si>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</si>
  <si>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</si>
  <si>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</si>
  <si>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</si>
  <si>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</si>
  <si>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</si>
  <si>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</si>
  <si>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</si>
  <si>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</si>
  <si>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</si>
  <si>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</si>
  <si>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</si>
  <si>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</si>
  <si>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</si>
  <si>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</si>
  <si>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</si>
  <si>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</si>
  <si>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</si>
  <si>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</si>
  <si>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</si>
  <si>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</si>
  <si>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</si>
  <si>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</si>
  <si>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</si>
  <si>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</si>
  <si>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</si>
  <si>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</si>
  <si>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</si>
  <si>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</si>
  <si>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</si>
  <si>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</si>
  <si>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</si>
  <si>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</si>
  <si>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</si>
  <si>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</si>
  <si>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</si>
  <si>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</si>
  <si>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</si>
  <si>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</si>
  <si>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</si>
  <si>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</si>
  <si>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</si>
  <si>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</si>
  <si>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</si>
  <si>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</si>
  <si>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</si>
  <si>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</si>
  <si>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</si>
  <si>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</si>
  <si>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</si>
  <si>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</si>
  <si>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</si>
  <si>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</si>
  <si>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</si>
  <si>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</si>
  <si>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</si>
  <si>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</si>
  <si>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</si>
  <si>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</si>
  <si>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</si>
  <si>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</si>
  <si>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</si>
  <si>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</si>
  <si>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</si>
  <si>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</si>
  <si>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</si>
  <si>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</si>
  <si>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</si>
  <si>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</si>
  <si>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</si>
  <si>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</si>
  <si>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</si>
  <si>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</si>
  <si>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</si>
  <si>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</si>
  <si>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</si>
  <si>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</si>
  <si>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</si>
  <si>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</si>
  <si>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</si>
  <si>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</si>
  <si>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</si>
  <si>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</si>
  <si>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</si>
  <si>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</si>
  <si>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</si>
  <si>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</si>
  <si>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</si>
  <si>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</si>
  <si>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</si>
  <si>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</si>
  <si>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</si>
  <si>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</si>
  <si>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</si>
  <si>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</si>
  <si>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</si>
  <si>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</si>
  <si>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</si>
  <si>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</si>
  <si>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</si>
  <si>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</si>
  <si>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</si>
  <si>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</si>
  <si>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</si>
  <si>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</si>
  <si>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</si>
  <si>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</si>
  <si>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</si>
  <si>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</si>
  <si>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</si>
  <si>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</si>
  <si>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</si>
  <si>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</si>
  <si>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</si>
  <si>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</si>
  <si>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</si>
  <si>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</si>
  <si>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</si>
  <si>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</si>
  <si>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</si>
  <si>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</si>
  <si>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</si>
  <si>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</si>
  <si>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</si>
  <si>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</si>
  <si>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</si>
  <si>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</si>
  <si>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</si>
  <si>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</si>
  <si>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</si>
  <si>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</si>
  <si>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</si>
  <si>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</si>
  <si>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</si>
  <si>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</si>
  <si>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</si>
  <si>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</si>
  <si>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</si>
  <si>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</si>
  <si>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</si>
  <si>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</si>
  <si>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</si>
  <si>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</si>
  <si>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</si>
  <si>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</si>
  <si>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</si>
  <si>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</si>
  <si>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</si>
  <si>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</si>
  <si>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</si>
  <si>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</si>
  <si>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</si>
  <si>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</si>
  <si>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</si>
  <si>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</si>
  <si>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</si>
  <si>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</si>
  <si>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</si>
  <si>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</si>
  <si>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</si>
  <si>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</si>
  <si>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</si>
  <si>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</si>
  <si>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</si>
  <si>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</si>
  <si>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</si>
  <si>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</si>
  <si>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</si>
  <si>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</si>
  <si>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</si>
  <si>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</si>
  <si>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</si>
  <si>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</si>
  <si>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</si>
  <si>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</si>
  <si>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</si>
  <si>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</si>
  <si>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</si>
  <si>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</si>
  <si>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</si>
  <si>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</si>
  <si>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</si>
  <si>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</si>
  <si>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</si>
  <si>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</si>
  <si>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</si>
  <si>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</si>
  <si>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</si>
  <si>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</si>
  <si>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</si>
  <si>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</si>
  <si>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</si>
  <si>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</si>
  <si>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</si>
  <si>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</si>
  <si>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</si>
  <si>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</si>
  <si>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</si>
  <si>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</si>
  <si>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</si>
  <si>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</si>
  <si>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</si>
  <si>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</si>
  <si>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</si>
  <si>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</si>
  <si>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</si>
  <si>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</si>
  <si>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</si>
  <si>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</si>
  <si>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</si>
  <si>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</si>
  <si>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</si>
  <si>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</si>
  <si>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</si>
  <si>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</si>
  <si>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</si>
  <si>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</si>
  <si>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</si>
  <si>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</si>
  <si>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</si>
  <si>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</si>
  <si>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</si>
  <si>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</si>
  <si>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</si>
  <si>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</si>
  <si>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</si>
  <si>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</si>
  <si>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</si>
  <si>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</si>
  <si>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</si>
  <si>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</si>
  <si>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</si>
  <si>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</si>
  <si>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</si>
  <si>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</si>
  <si>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</si>
  <si>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</si>
  <si>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</si>
  <si>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</si>
  <si>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</si>
  <si>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</si>
  <si>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</si>
  <si>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</si>
  <si>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</si>
  <si>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</si>
  <si>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</si>
  <si>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</si>
  <si>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</si>
  <si>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</si>
  <si>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</si>
  <si>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</si>
  <si>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</si>
  <si>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</si>
  <si>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</si>
  <si>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</si>
  <si>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</si>
  <si>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</si>
  <si>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</si>
  <si>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</si>
  <si>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</si>
  <si>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</si>
  <si>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</si>
  <si>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</si>
  <si>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</si>
  <si>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</si>
  <si>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</si>
  <si>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</si>
  <si>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</si>
  <si>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</si>
  <si>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</si>
  <si>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</si>
  <si>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</si>
  <si>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</si>
  <si>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</si>
  <si>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</si>
  <si>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</si>
  <si>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</si>
  <si>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</si>
  <si>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</si>
  <si>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</si>
  <si>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</si>
  <si>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</si>
  <si>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</si>
  <si>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</si>
  <si>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</si>
  <si>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</si>
  <si>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</si>
  <si>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</si>
  <si>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</si>
  <si>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</si>
  <si>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</si>
  <si>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</si>
  <si>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</si>
  <si>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</si>
  <si>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</si>
  <si>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</si>
  <si>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</si>
  <si>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</si>
  <si>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</si>
  <si>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</si>
  <si>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</si>
  <si>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</si>
  <si>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</si>
  <si>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</si>
  <si>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</si>
  <si>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</si>
  <si>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</si>
  <si>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</si>
  <si>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</si>
  <si>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</si>
  <si>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</si>
  <si>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</si>
  <si>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</si>
  <si>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</si>
  <si>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</si>
  <si>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</si>
  <si>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</si>
  <si>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</si>
  <si>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</si>
  <si>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</si>
  <si>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</si>
  <si>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</si>
  <si>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</si>
  <si>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</si>
  <si>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</si>
  <si>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</si>
  <si>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</si>
  <si>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</si>
  <si>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</si>
  <si>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</si>
  <si>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</si>
  <si>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</si>
  <si>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</si>
  <si>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</si>
  <si>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</si>
  <si>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</si>
  <si>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</si>
  <si>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</si>
  <si>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</si>
  <si>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</si>
  <si>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</si>
  <si>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</si>
  <si>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</si>
  <si>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</si>
  <si>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</si>
  <si>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</si>
  <si>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</si>
  <si>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</si>
  <si>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</si>
  <si>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</si>
  <si>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</si>
  <si>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</si>
  <si>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</si>
  <si>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</si>
  <si>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</si>
  <si>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</si>
  <si>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</si>
  <si>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</si>
  <si>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</si>
  <si>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</si>
  <si>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</si>
  <si>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</si>
  <si>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</si>
  <si>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</si>
  <si>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</si>
  <si>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</si>
  <si>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</si>
  <si>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</si>
  <si>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</si>
  <si>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</si>
  <si>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</si>
  <si>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</si>
  <si>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</si>
  <si>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</si>
  <si>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</si>
  <si>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</si>
  <si>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</si>
  <si>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</si>
  <si>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</si>
  <si>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</si>
  <si>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</si>
  <si>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</si>
  <si>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</si>
  <si>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</si>
  <si>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</si>
  <si>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</si>
  <si>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</si>
  <si>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</si>
  <si>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</si>
  <si>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</si>
  <si>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</si>
  <si>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</si>
  <si>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</si>
  <si>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</si>
  <si>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</si>
  <si>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</si>
  <si>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</si>
  <si>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</si>
  <si>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</si>
  <si>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</si>
  <si>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</si>
  <si>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</si>
  <si>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</si>
  <si>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</si>
  <si>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</si>
  <si>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</si>
  <si>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</si>
  <si>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</si>
  <si>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</si>
  <si>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</si>
  <si>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</si>
  <si>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</si>
  <si>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</si>
  <si>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</si>
  <si>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</si>
  <si>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</si>
  <si>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</si>
  <si>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</si>
  <si>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</si>
  <si>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</si>
  <si>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</si>
  <si>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</si>
  <si>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</si>
  <si>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</si>
  <si>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</si>
  <si>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</si>
  <si>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</si>
  <si>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</si>
  <si>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</si>
  <si>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</si>
  <si>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</si>
  <si>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</si>
  <si>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</si>
  <si>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</si>
  <si>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</si>
  <si>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</si>
  <si>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</si>
  <si>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</si>
  <si>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</si>
  <si>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</si>
  <si>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</si>
  <si>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</si>
  <si>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</si>
  <si>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</si>
  <si>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</si>
  <si>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</si>
  <si>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</si>
  <si>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</si>
  <si>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</si>
  <si>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</si>
  <si>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</si>
  <si>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</si>
  <si>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</si>
  <si>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</si>
  <si>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</si>
  <si>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</si>
  <si>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</si>
  <si>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</si>
  <si>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</si>
  <si>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</si>
  <si>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</si>
  <si>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</si>
  <si>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</si>
  <si>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</si>
  <si>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</si>
  <si>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</si>
  <si>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</si>
  <si>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</si>
  <si>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</si>
  <si>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</si>
  <si>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</si>
  <si>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</si>
  <si>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</si>
  <si>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</si>
  <si>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</si>
  <si>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</si>
  <si>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</si>
  <si>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</si>
  <si>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</si>
  <si>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</si>
  <si>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</si>
  <si>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</si>
  <si>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</si>
  <si>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</si>
  <si>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</si>
  <si>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</si>
  <si>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</si>
  <si>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</si>
  <si>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</si>
  <si>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</si>
  <si>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</si>
  <si>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</si>
  <si>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</si>
  <si>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</si>
  <si>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</si>
  <si>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</si>
  <si>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</si>
  <si>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</si>
  <si>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</si>
  <si>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</si>
  <si>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</si>
  <si>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</si>
  <si>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</si>
  <si>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</si>
  <si>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</si>
  <si>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</si>
  <si>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</si>
  <si>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</si>
  <si>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</si>
  <si>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</si>
  <si>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</si>
  <si>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</si>
  <si>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</si>
  <si>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</si>
  <si>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</si>
  <si>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</si>
  <si>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</si>
  <si>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</si>
  <si>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</si>
  <si>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</si>
  <si>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</si>
  <si>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</si>
  <si>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</si>
  <si>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</si>
  <si>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</si>
  <si>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</si>
  <si>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</si>
  <si>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</si>
  <si>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</si>
  <si>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</si>
  <si>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</si>
  <si>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</si>
  <si>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</si>
  <si>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</si>
  <si>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</si>
  <si>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</si>
  <si>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</si>
  <si>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</si>
  <si>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</si>
  <si>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</si>
  <si>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</si>
  <si>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</si>
  <si>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</si>
  <si>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</si>
  <si>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</si>
  <si>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</si>
  <si>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</si>
  <si>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</si>
  <si>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</si>
  <si>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</si>
  <si>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</si>
  <si>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</si>
  <si>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</si>
  <si>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</si>
  <si>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</si>
  <si>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</si>
  <si>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</si>
  <si>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</si>
  <si>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</si>
  <si>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</si>
  <si>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</si>
  <si>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</si>
  <si>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</si>
  <si>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</si>
  <si>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</si>
  <si>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</si>
  <si>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</si>
  <si>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</si>
  <si>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</si>
  <si>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</si>
  <si>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</si>
  <si>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</si>
  <si>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</si>
  <si>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</si>
  <si>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</si>
  <si>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</si>
  <si>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</si>
  <si>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</si>
  <si>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</si>
  <si>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</si>
  <si>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</si>
  <si>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</si>
  <si>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</si>
  <si>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</si>
  <si>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</si>
  <si>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</si>
  <si>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</si>
  <si>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</si>
  <si>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</si>
  <si>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</si>
  <si>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</si>
  <si>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</si>
  <si>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</si>
  <si>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</si>
  <si>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</si>
  <si>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</si>
  <si>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</si>
  <si>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</si>
  <si>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</si>
  <si>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</si>
  <si>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</si>
  <si>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</si>
  <si>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</si>
  <si>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</si>
  <si>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</si>
  <si>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</si>
  <si>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</si>
  <si>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</si>
  <si>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</si>
  <si>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</si>
  <si>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</si>
  <si>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</si>
  <si>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</si>
  <si>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</si>
  <si>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</si>
  <si>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</si>
  <si>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</si>
  <si>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</si>
  <si>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</si>
  <si>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</si>
  <si>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</si>
  <si>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</si>
  <si>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</si>
  <si>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</si>
  <si>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</si>
  <si>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</si>
  <si>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</si>
  <si>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</si>
  <si>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</si>
  <si>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</si>
  <si>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</si>
  <si>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</si>
  <si>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</si>
  <si>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</si>
  <si>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</si>
  <si>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</si>
  <si>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</si>
  <si>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</si>
  <si>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</si>
  <si>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</si>
  <si>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</si>
  <si>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</si>
  <si>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</si>
  <si>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</si>
  <si>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</si>
  <si>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</si>
  <si>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</si>
  <si>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</si>
  <si>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</si>
  <si>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</si>
  <si>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</si>
  <si>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</si>
  <si>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</si>
  <si>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</si>
  <si>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</si>
  <si>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</si>
  <si>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</si>
  <si>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</si>
  <si>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</si>
  <si>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</si>
  <si>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</si>
  <si>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</si>
  <si>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</si>
  <si>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</si>
  <si>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</si>
  <si>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</si>
  <si>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</si>
  <si>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</si>
  <si>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</si>
  <si>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</si>
  <si>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</si>
  <si>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</si>
  <si>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</si>
  <si>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</si>
  <si>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</si>
  <si>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</si>
  <si>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</si>
  <si>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</si>
  <si>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</si>
  <si>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</si>
  <si>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</si>
  <si>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</si>
  <si>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</si>
  <si>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</si>
  <si>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</si>
  <si>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</si>
  <si>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</si>
  <si>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</si>
  <si>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</si>
  <si>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</si>
  <si>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</si>
  <si>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</si>
  <si>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</si>
  <si>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</si>
  <si>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</si>
  <si>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</si>
  <si>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</si>
  <si>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</si>
  <si>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</si>
  <si>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</si>
  <si>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</si>
  <si>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</si>
  <si>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</si>
  <si>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</si>
  <si>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</si>
  <si>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</si>
  <si>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</si>
  <si>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</si>
  <si>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</si>
  <si>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</si>
  <si>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</si>
  <si>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</si>
  <si>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</si>
  <si>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</si>
  <si>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</si>
  <si>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</si>
  <si>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</si>
  <si>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</si>
  <si>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</si>
  <si>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</si>
  <si>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</si>
  <si>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</si>
  <si>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</si>
  <si>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</si>
  <si>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</si>
  <si>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</si>
  <si>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</si>
  <si>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</si>
  <si>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</si>
  <si>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</si>
  <si>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</si>
  <si>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</si>
  <si>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</si>
  <si>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</si>
  <si>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</si>
  <si>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</si>
  <si>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</si>
  <si>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</si>
  <si>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</si>
  <si>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</si>
  <si>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</si>
  <si>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</si>
  <si>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</si>
  <si>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</si>
  <si>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</si>
  <si>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</si>
  <si>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</si>
  <si>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</si>
  <si>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</si>
  <si>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</si>
  <si>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</si>
  <si>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</si>
  <si>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</si>
  <si>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</si>
  <si>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</si>
  <si>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</si>
  <si>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</si>
  <si>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</si>
  <si>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</si>
  <si>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</si>
  <si>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</si>
  <si>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</si>
  <si>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</si>
  <si>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</si>
  <si>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</si>
  <si>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</si>
  <si>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</si>
  <si>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</si>
  <si>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</si>
  <si>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</si>
  <si>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</si>
  <si>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</si>
  <si>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</si>
  <si>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</si>
  <si>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</si>
  <si>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</si>
  <si>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</si>
  <si>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</si>
  <si>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</si>
  <si>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</si>
  <si>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</si>
  <si>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</si>
  <si>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</si>
  <si>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</si>
  <si>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</si>
  <si>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</si>
  <si>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</si>
  <si>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</si>
  <si>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</si>
  <si>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</si>
  <si>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</si>
  <si>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</si>
  <si>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</si>
  <si>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</si>
  <si>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</si>
  <si>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</si>
  <si>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</si>
  <si>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</si>
  <si>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</si>
  <si>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</si>
  <si>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</si>
  <si>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</si>
  <si>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</si>
  <si>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</si>
  <si>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</si>
  <si>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</si>
  <si>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</si>
  <si>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</si>
  <si>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</si>
  <si>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</si>
  <si>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</si>
  <si>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</si>
  <si>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</si>
  <si>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</si>
  <si>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</si>
  <si>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</si>
  <si>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</si>
  <si>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</si>
  <si>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</si>
  <si>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</si>
  <si>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</si>
  <si>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</si>
  <si>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</si>
  <si>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</si>
  <si>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</si>
  <si>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</si>
  <si>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</si>
  <si>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</si>
  <si>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</si>
  <si>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</si>
  <si>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</si>
  <si>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</si>
  <si>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</si>
  <si>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</si>
  <si>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</si>
  <si>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</si>
  <si>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</si>
  <si>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</si>
  <si>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</si>
  <si>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</si>
  <si>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</si>
  <si>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</si>
  <si>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</si>
  <si>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</si>
  <si>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</si>
  <si>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</si>
  <si>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</si>
  <si>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</si>
  <si>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</si>
  <si>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</si>
  <si>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</si>
  <si>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</si>
  <si>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</si>
  <si>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</si>
  <si>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</si>
  <si>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</si>
  <si>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</si>
  <si>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</si>
  <si>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</si>
  <si>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</si>
  <si>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</si>
  <si>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</si>
  <si>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</si>
  <si>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</si>
  <si>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</si>
  <si>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</si>
  <si>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</si>
  <si>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</si>
  <si>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</si>
  <si>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</si>
  <si>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</si>
  <si>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</si>
  <si>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</si>
  <si>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</si>
  <si>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</si>
  <si>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</si>
  <si>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</si>
  <si>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</si>
  <si>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</si>
  <si>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</si>
  <si>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</si>
  <si>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</si>
  <si>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</si>
  <si>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</si>
  <si>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</si>
  <si>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</si>
  <si>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</si>
  <si>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</si>
  <si>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</si>
  <si>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</si>
  <si>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</si>
  <si>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</si>
  <si>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</si>
  <si>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</si>
  <si>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</si>
  <si>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</si>
  <si>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</si>
  <si>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</si>
  <si>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</si>
  <si>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</si>
  <si>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</si>
  <si>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</si>
  <si>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</si>
  <si>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</si>
  <si>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</si>
  <si>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</si>
  <si>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</si>
  <si>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</si>
  <si>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</si>
  <si>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</si>
  <si>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</si>
  <si>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</si>
  <si>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</si>
  <si>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</si>
  <si>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</si>
  <si>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</si>
  <si>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</si>
  <si>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</si>
  <si>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</si>
  <si>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</si>
  <si>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</si>
  <si>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</si>
  <si>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</si>
  <si>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</si>
  <si>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</si>
  <si>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</si>
  <si>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</si>
  <si>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</si>
  <si>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</si>
  <si>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</si>
  <si>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</si>
  <si>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</si>
  <si>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</si>
  <si>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</si>
  <si>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</si>
  <si>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</si>
  <si>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</si>
  <si>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</si>
  <si>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</si>
  <si>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</si>
  <si>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</si>
  <si>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</si>
  <si>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</si>
  <si>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</si>
  <si>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</si>
  <si>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</si>
  <si>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</si>
  <si>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</si>
  <si>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</si>
  <si>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</si>
  <si>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</si>
  <si>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</si>
  <si>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</si>
  <si>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</si>
  <si>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</si>
  <si>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</si>
  <si>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</si>
  <si>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</si>
  <si>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</si>
  <si>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</si>
  <si>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</si>
  <si>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</si>
  <si>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</si>
  <si>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</si>
  <si>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</si>
  <si>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</si>
  <si>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</si>
  <si>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</si>
  <si>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</si>
  <si>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</si>
  <si>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</si>
  <si>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</si>
  <si>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</si>
  <si>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</si>
  <si>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</si>
  <si>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</si>
  <si>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</si>
  <si>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</si>
  <si>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</si>
  <si>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</si>
  <si>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</si>
  <si>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</si>
  <si>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</si>
  <si>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</si>
  <si>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</si>
  <si>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</si>
  <si>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</si>
  <si>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</si>
  <si>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</si>
  <si>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</si>
  <si>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</si>
  <si>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</si>
  <si>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</si>
  <si>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</si>
  <si>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</si>
  <si>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</si>
  <si>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</si>
  <si>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</si>
  <si>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</si>
  <si>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</si>
  <si>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</si>
  <si>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</si>
  <si>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</si>
  <si>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</si>
  <si>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</si>
  <si>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</si>
  <si>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</si>
  <si>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</si>
  <si>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</si>
  <si>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</si>
  <si>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</si>
  <si>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</si>
  <si>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</si>
  <si>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</si>
  <si>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</si>
  <si>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</si>
  <si>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</si>
  <si>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</si>
  <si>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</si>
  <si>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</si>
  <si>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</si>
  <si>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</si>
  <si>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</si>
  <si>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</si>
  <si>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</si>
  <si>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</si>
  <si>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</si>
  <si>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</si>
  <si>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</si>
  <si>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</si>
  <si>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</si>
  <si>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</si>
  <si>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</si>
  <si>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</si>
  <si>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</si>
  <si>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</si>
  <si>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</si>
  <si>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</si>
  <si>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</si>
  <si>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</si>
  <si>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</si>
  <si>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</si>
  <si>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</si>
  <si>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</si>
  <si>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</si>
  <si>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</si>
  <si>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</si>
  <si>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</si>
  <si>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</si>
  <si>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</si>
  <si>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</si>
  <si>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</si>
  <si>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</si>
  <si>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</si>
  <si>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</si>
  <si>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</si>
  <si>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</si>
  <si>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</si>
  <si>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</si>
  <si>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</si>
  <si>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</si>
  <si>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</si>
  <si>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</si>
  <si>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</si>
  <si>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</si>
  <si>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</si>
  <si>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</si>
  <si>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</si>
  <si>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</si>
  <si>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</si>
  <si>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</si>
  <si>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</si>
  <si>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</si>
  <si>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</si>
  <si>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</si>
  <si>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</si>
  <si>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</si>
  <si>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</si>
  <si>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</si>
  <si>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</si>
  <si>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</si>
  <si>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</si>
  <si>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</si>
  <si>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</si>
  <si>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</si>
  <si>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</si>
  <si>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</si>
  <si>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</si>
  <si>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</si>
  <si>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</si>
  <si>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</si>
  <si>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</si>
  <si>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</si>
  <si>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</si>
  <si>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</si>
  <si>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</si>
  <si>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</si>
  <si>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</si>
  <si>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</si>
  <si>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</si>
  <si>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</si>
  <si>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</si>
  <si>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</si>
  <si>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</si>
  <si>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</si>
  <si>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</si>
  <si>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</si>
  <si>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</si>
  <si>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</si>
  <si>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</si>
  <si>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</si>
  <si>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</si>
  <si>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</si>
  <si>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</si>
  <si>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</si>
  <si>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</si>
  <si>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</si>
  <si>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</si>
  <si>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</si>
  <si>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</si>
  <si>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</si>
  <si>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</si>
  <si>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</si>
  <si>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</si>
  <si>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</si>
  <si>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</si>
  <si>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</si>
  <si>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</si>
  <si>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</si>
  <si>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</si>
  <si>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</si>
  <si>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</si>
  <si>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</si>
  <si>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</si>
  <si>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</si>
  <si>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</si>
  <si>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</si>
  <si>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</si>
  <si>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</si>
  <si>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</si>
  <si>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</si>
  <si>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</si>
  <si>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</si>
  <si>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</si>
  <si>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</si>
  <si>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</si>
  <si>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</si>
  <si>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</si>
  <si>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</si>
  <si>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</si>
  <si>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</si>
  <si>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</si>
  <si>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</si>
  <si>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</si>
  <si>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</si>
  <si>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</si>
  <si>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</si>
  <si>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</si>
  <si>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</si>
  <si>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</si>
  <si>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</si>
  <si>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</si>
  <si>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</si>
  <si>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</si>
  <si>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</si>
  <si>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</si>
  <si>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</si>
  <si>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</si>
  <si>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</si>
  <si>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</si>
  <si>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</si>
  <si>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</si>
  <si>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</si>
  <si>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</si>
  <si>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</si>
  <si>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</si>
  <si>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</si>
  <si>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</si>
  <si>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</si>
  <si>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</si>
  <si>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</si>
  <si>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</si>
  <si>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</si>
  <si>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</si>
  <si>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</si>
  <si>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</si>
  <si>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</si>
  <si>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</si>
  <si>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</si>
  <si>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</si>
  <si>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</si>
  <si>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</si>
  <si>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</si>
  <si>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</si>
  <si>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</si>
  <si>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</si>
  <si>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</si>
  <si>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</si>
  <si>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</si>
  <si>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</si>
  <si>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</si>
  <si>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</si>
  <si>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</si>
  <si>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</si>
  <si>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</si>
  <si>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</si>
  <si>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</si>
  <si>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</si>
  <si>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</si>
  <si>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</si>
  <si>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</si>
  <si>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</si>
  <si>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</si>
  <si>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</si>
  <si>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</si>
  <si>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</si>
  <si>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</si>
  <si>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</si>
  <si>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</si>
  <si>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</si>
  <si>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</si>
  <si>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</si>
  <si>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</si>
  <si>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</si>
  <si>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</si>
  <si>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</si>
  <si>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</si>
  <si>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</si>
  <si>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</si>
  <si>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</si>
  <si>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</si>
  <si>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</si>
  <si>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</si>
  <si>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</si>
  <si>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</si>
  <si>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</si>
  <si>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</si>
  <si>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</si>
  <si>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</si>
  <si>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</si>
  <si>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</si>
  <si>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</si>
  <si>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</si>
  <si>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</si>
  <si>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</si>
  <si>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</si>
  <si>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</si>
  <si>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</si>
  <si>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</si>
  <si>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</si>
  <si>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</si>
  <si>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</si>
  <si>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</si>
  <si>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</si>
  <si>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</si>
  <si>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</si>
  <si>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</si>
  <si>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</si>
  <si>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</si>
  <si>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</si>
  <si>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</si>
  <si>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</si>
  <si>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</si>
  <si>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</si>
  <si>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</si>
  <si>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</si>
  <si>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</si>
  <si>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</si>
  <si>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</si>
  <si>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</si>
  <si>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</si>
  <si>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</si>
  <si>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</si>
  <si>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</si>
  <si>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</si>
  <si>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</si>
  <si>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</si>
  <si>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</si>
  <si>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</si>
  <si>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</si>
  <si>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</si>
  <si>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</si>
  <si>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</si>
  <si>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</si>
  <si>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</si>
  <si>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</si>
  <si>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</si>
  <si>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</si>
  <si>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</si>
  <si>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</si>
  <si>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</si>
  <si>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</si>
  <si>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</si>
  <si>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</si>
  <si>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</si>
  <si>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</si>
  <si>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</si>
  <si>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</si>
  <si>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</si>
  <si>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</si>
  <si>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</si>
  <si>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</si>
  <si>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</si>
  <si>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</si>
  <si>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</si>
  <si>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</si>
  <si>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</si>
  <si>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</si>
  <si>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</si>
  <si>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</si>
  <si>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</si>
  <si>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</si>
  <si>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</si>
  <si>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</si>
  <si>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</si>
  <si>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</si>
  <si>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</si>
  <si>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</si>
  <si>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</si>
  <si>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</si>
  <si>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</si>
  <si>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</si>
  <si>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</si>
  <si>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</si>
  <si>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</si>
  <si>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</si>
  <si>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</si>
  <si>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</si>
  <si>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</si>
  <si>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</si>
  <si>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</si>
  <si>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</si>
  <si>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</si>
  <si>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</si>
  <si>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</si>
  <si>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</si>
  <si>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</si>
  <si>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</si>
  <si>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</si>
  <si>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</si>
  <si>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</si>
  <si>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</si>
  <si>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</si>
  <si>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</si>
  <si>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</si>
  <si>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</si>
  <si>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</si>
  <si>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</si>
  <si>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</si>
  <si>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</si>
  <si>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</si>
  <si>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</si>
  <si>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</si>
  <si>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</si>
  <si>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</si>
  <si>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</si>
  <si>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</si>
  <si>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</si>
  <si>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</si>
  <si>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</si>
  <si>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</si>
  <si>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</si>
  <si>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</si>
  <si>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</si>
  <si>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</si>
  <si>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</si>
  <si>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</si>
  <si>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</si>
  <si>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</si>
  <si>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</si>
  <si>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</si>
  <si>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</si>
  <si>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</si>
  <si>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</si>
  <si>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</si>
  <si>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</si>
  <si>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</si>
  <si>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</si>
  <si>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</si>
  <si>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</si>
  <si>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</si>
  <si>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</si>
  <si>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</si>
  <si>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</si>
  <si>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</si>
  <si>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</si>
  <si>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</si>
  <si>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</si>
  <si>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</si>
  <si>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</si>
  <si>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</si>
  <si>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</si>
  <si>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</si>
  <si>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</si>
  <si>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</si>
  <si>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</si>
  <si>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</si>
  <si>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</si>
  <si>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</si>
  <si>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</si>
  <si>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</si>
  <si>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</si>
  <si>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</si>
  <si>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</si>
  <si>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</si>
  <si>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</si>
  <si>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</si>
  <si>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</si>
  <si>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</si>
  <si>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</si>
  <si>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</si>
  <si>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</si>
  <si>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</si>
  <si>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</si>
  <si>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</si>
  <si>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</si>
  <si>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</si>
  <si>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</si>
  <si>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</si>
  <si>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</si>
  <si>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</si>
  <si>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</si>
  <si>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</si>
  <si>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</si>
  <si>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</si>
  <si>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</si>
  <si>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</si>
  <si>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</si>
  <si>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</si>
  <si>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</si>
  <si>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</si>
  <si>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</si>
  <si>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</si>
  <si>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</si>
  <si>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</si>
  <si>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</si>
  <si>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</si>
  <si>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</si>
  <si>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</si>
  <si>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</si>
  <si>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</si>
  <si>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</si>
  <si>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</si>
  <si>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</si>
  <si>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</si>
  <si>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</si>
  <si>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</si>
  <si>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</si>
  <si>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</si>
  <si>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</si>
  <si>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</si>
  <si>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</si>
  <si>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</si>
  <si>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</si>
  <si>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</si>
  <si>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</si>
  <si>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</si>
  <si>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</si>
  <si>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</si>
  <si>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</si>
  <si>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</si>
  <si>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</si>
  <si>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</si>
  <si>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</si>
  <si>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</si>
  <si>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</si>
  <si>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</si>
  <si>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</si>
  <si>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</si>
  <si>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</si>
  <si>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</si>
  <si>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</si>
  <si>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</si>
  <si>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</si>
  <si>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</si>
  <si>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</si>
  <si>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</si>
  <si>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</si>
  <si>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</si>
  <si>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</si>
  <si>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</si>
  <si>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</si>
  <si>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</si>
  <si>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</si>
  <si>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</si>
  <si>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</si>
  <si>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</si>
  <si>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</si>
  <si>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</si>
  <si>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</si>
  <si>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</si>
  <si>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</si>
  <si>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</si>
  <si>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</si>
  <si>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</si>
  <si>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</si>
  <si>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</si>
  <si>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</si>
  <si>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</si>
  <si>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</si>
  <si>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</si>
  <si>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</si>
  <si>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</si>
  <si>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</si>
  <si>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</si>
  <si>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</si>
  <si>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</si>
  <si>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</si>
  <si>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</si>
  <si>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</si>
  <si>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</si>
  <si>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</si>
  <si>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</si>
  <si>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</si>
  <si>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</si>
  <si>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</si>
  <si>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</si>
  <si>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</si>
  <si>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</si>
  <si>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</si>
  <si>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</si>
  <si>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</si>
  <si>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</si>
  <si>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</si>
  <si>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</si>
  <si>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</si>
  <si>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</si>
  <si>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</si>
  <si>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</si>
  <si>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</si>
  <si>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</si>
  <si>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</si>
  <si>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</si>
  <si>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</si>
  <si>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</si>
  <si>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</si>
  <si>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</si>
  <si>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</si>
  <si>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</si>
  <si>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</si>
  <si>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</si>
  <si>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</si>
  <si>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</si>
  <si>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</si>
  <si>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</si>
  <si>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</si>
  <si>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</si>
  <si>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</si>
  <si>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</si>
  <si>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</si>
  <si>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</si>
  <si>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</si>
  <si>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</si>
  <si>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</si>
  <si>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</si>
  <si>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</si>
  <si>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</si>
  <si>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</si>
  <si>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</si>
  <si>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</si>
  <si>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</si>
  <si>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</si>
  <si>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</si>
  <si>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</si>
  <si>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</si>
  <si>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</si>
  <si>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</si>
  <si>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</si>
  <si>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</si>
  <si>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</si>
  <si>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</si>
  <si>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</si>
  <si>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</si>
  <si>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</si>
  <si>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</si>
  <si>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</si>
  <si>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</si>
  <si>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</si>
  <si>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</si>
  <si>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</si>
  <si>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</si>
  <si>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</si>
  <si>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</si>
  <si>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</si>
  <si>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</si>
  <si>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</si>
  <si>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</si>
  <si>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</si>
  <si>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</si>
  <si>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</si>
  <si>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</si>
  <si>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</si>
  <si>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</si>
  <si>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</si>
  <si>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</si>
  <si>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</si>
  <si>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</si>
  <si>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</si>
  <si>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</si>
  <si>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</si>
  <si>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</si>
  <si>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</si>
  <si>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</si>
  <si>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</si>
  <si>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</si>
  <si>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</si>
  <si>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</si>
  <si>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</si>
  <si>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</si>
  <si>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</si>
  <si>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</si>
  <si>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</si>
  <si>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</si>
  <si>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</si>
  <si>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</si>
  <si>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</si>
  <si>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</si>
  <si>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</si>
  <si>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</si>
  <si>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</si>
  <si>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</si>
  <si>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</si>
  <si>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</si>
  <si>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</si>
  <si>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</si>
  <si>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</si>
  <si>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</si>
  <si>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</si>
  <si>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</si>
  <si>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</si>
  <si>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</si>
  <si>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</si>
  <si>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</si>
  <si>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</si>
  <si>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</si>
  <si>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</si>
  <si>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</si>
  <si>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</si>
  <si>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</si>
  <si>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</si>
  <si>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</si>
  <si>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</si>
  <si>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</si>
  <si>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</si>
  <si>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</si>
  <si>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</si>
  <si>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</si>
  <si>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</si>
  <si>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</si>
  <si>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</si>
  <si>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</si>
  <si>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</si>
  <si>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</si>
  <si>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</si>
  <si>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</si>
  <si>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</si>
  <si>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</si>
  <si>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</si>
  <si>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</si>
  <si>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</si>
  <si>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</si>
  <si>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</si>
  <si>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</si>
  <si>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</si>
  <si>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</si>
  <si>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</si>
  <si>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</si>
  <si>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</si>
  <si>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</si>
  <si>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</si>
  <si>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</si>
  <si>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</si>
  <si>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</si>
  <si>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</si>
  <si>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</si>
  <si>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</si>
  <si>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</si>
  <si>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</si>
  <si>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</si>
  <si>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</si>
  <si>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</si>
  <si>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</si>
  <si>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</si>
  <si>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</si>
  <si>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</si>
  <si>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</si>
  <si>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</si>
  <si>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</si>
  <si>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</si>
  <si>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</si>
  <si>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</si>
  <si>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</si>
  <si>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</si>
  <si>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</si>
  <si>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</si>
  <si>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</si>
  <si>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</si>
  <si>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</si>
  <si>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</si>
  <si>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</si>
  <si>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</si>
  <si>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</si>
  <si>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</si>
  <si>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</si>
  <si>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</si>
  <si>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</si>
  <si>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</si>
  <si>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</si>
  <si>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</si>
  <si>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</si>
  <si>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</si>
  <si>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</si>
  <si>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</si>
  <si>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</si>
  <si>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</si>
  <si>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</si>
  <si>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</si>
  <si>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</si>
  <si>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</si>
  <si>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</si>
  <si>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</si>
  <si>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</si>
  <si>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</si>
  <si>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</si>
  <si>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</si>
  <si>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</si>
  <si>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</si>
  <si>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</si>
  <si>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</si>
  <si>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</si>
  <si>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</si>
  <si>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</si>
  <si>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</si>
  <si>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</si>
  <si>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</si>
  <si>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</si>
  <si>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</si>
  <si>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</si>
  <si>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</si>
  <si>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</si>
  <si>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</si>
  <si>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</si>
  <si>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</si>
  <si>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</si>
  <si>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</si>
  <si>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</si>
  <si>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</si>
  <si>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</si>
  <si>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</si>
  <si>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</si>
  <si>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</si>
  <si>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</si>
  <si>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</si>
  <si>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</si>
  <si>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</si>
  <si>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</si>
  <si>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</si>
  <si>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</si>
  <si>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</si>
  <si>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</si>
  <si>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</si>
  <si>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</si>
  <si>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</si>
  <si>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</si>
  <si>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</si>
  <si>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</si>
  <si>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</si>
  <si>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</si>
  <si>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</si>
  <si>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</si>
  <si>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</si>
  <si>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</si>
  <si>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</si>
  <si>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</si>
  <si>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</si>
  <si>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</si>
  <si>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</si>
  <si>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</si>
  <si>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</si>
  <si>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</si>
  <si>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</si>
  <si>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</si>
  <si>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</si>
  <si>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</si>
  <si>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</si>
  <si>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</si>
  <si>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</si>
  <si>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</si>
  <si>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</si>
  <si>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</si>
  <si>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</si>
  <si>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</si>
  <si>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</si>
  <si>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</si>
  <si>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</si>
  <si>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</si>
  <si>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</si>
  <si>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</si>
  <si>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</si>
  <si>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</si>
  <si>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</si>
  <si>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</si>
  <si>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</si>
  <si>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</si>
  <si>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</si>
  <si>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</si>
  <si>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</si>
  <si>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</si>
  <si>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</si>
  <si>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</si>
  <si>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</si>
  <si>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</si>
  <si>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</si>
  <si>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</si>
  <si>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</si>
  <si>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</si>
  <si>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</si>
  <si>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</si>
  <si>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</si>
  <si>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</si>
  <si>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</si>
  <si>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</si>
  <si>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</si>
  <si>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</si>
  <si>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</si>
  <si>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</si>
  <si>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</si>
  <si>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</si>
  <si>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</si>
  <si>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</si>
  <si>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</si>
  <si>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</si>
  <si>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</si>
  <si>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</si>
  <si>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</si>
  <si>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</si>
  <si>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</si>
  <si>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</si>
  <si>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</si>
  <si>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</si>
  <si>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</si>
  <si>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</si>
  <si>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</si>
  <si>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</si>
  <si>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</si>
  <si>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</si>
  <si>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</si>
  <si>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</si>
  <si>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</si>
  <si>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</si>
  <si>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</si>
  <si>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</si>
  <si>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</si>
  <si>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</si>
  <si>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</si>
  <si>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</si>
  <si>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</si>
  <si>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</si>
  <si>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</si>
  <si>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</si>
  <si>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</si>
  <si>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</si>
  <si>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</si>
  <si>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</si>
  <si>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</si>
  <si>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</si>
  <si>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</si>
  <si>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</si>
  <si>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</si>
  <si>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</si>
  <si>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</si>
  <si>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</si>
  <si>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</si>
  <si>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</si>
  <si>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</si>
  <si>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</si>
  <si>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</si>
  <si>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</si>
  <si>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</si>
  <si>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</si>
  <si>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</si>
  <si>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</si>
  <si>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</si>
  <si>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</si>
  <si>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</si>
  <si>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</si>
  <si>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</si>
  <si>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</si>
  <si>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</si>
  <si>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</si>
  <si>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</si>
  <si>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</si>
  <si>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</si>
  <si>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</si>
  <si>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</si>
  <si>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</si>
  <si>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</si>
  <si>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</si>
  <si>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</si>
  <si>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</si>
  <si>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</si>
  <si>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</si>
  <si>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</si>
  <si>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</si>
  <si>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</si>
  <si>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</si>
  <si>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</si>
  <si>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</si>
  <si>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</si>
  <si>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</si>
  <si>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</si>
  <si>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</si>
  <si>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</si>
  <si>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</si>
  <si>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</si>
  <si>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</si>
  <si>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</si>
  <si>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</si>
  <si>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</si>
  <si>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</si>
  <si>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</si>
  <si>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</si>
  <si>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</si>
  <si>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</si>
  <si>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</si>
  <si>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</si>
  <si>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</si>
  <si>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</si>
  <si>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</si>
  <si>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</si>
  <si>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</si>
  <si>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</si>
  <si>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</si>
  <si>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</si>
  <si>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</si>
  <si>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</si>
  <si>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</si>
  <si>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</si>
  <si>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</si>
  <si>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</si>
  <si>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</si>
  <si>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</si>
  <si>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</si>
  <si>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</si>
  <si>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</si>
  <si>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</si>
  <si>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</si>
  <si>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</si>
  <si>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</si>
  <si>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</si>
  <si>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</si>
  <si>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</si>
  <si>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</si>
  <si>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</si>
  <si>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</si>
  <si>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</si>
  <si>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</si>
  <si>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</si>
  <si>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</si>
  <si>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</si>
  <si>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</si>
  <si>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</si>
  <si>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</si>
  <si>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</si>
  <si>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</si>
  <si>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</si>
  <si>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</si>
  <si>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</si>
  <si>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</si>
  <si>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</si>
  <si>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</si>
  <si>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</si>
  <si>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</si>
  <si>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</si>
  <si>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</si>
  <si>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</si>
  <si>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</si>
  <si>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</si>
  <si>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</si>
  <si>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</si>
  <si>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</si>
  <si>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</si>
  <si>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</si>
  <si>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</si>
  <si>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</si>
  <si>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</si>
  <si>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</si>
  <si>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</si>
  <si>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</si>
  <si>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</si>
  <si>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</si>
  <si>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</si>
  <si>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</si>
  <si>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</si>
  <si>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</si>
  <si>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</si>
  <si>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</si>
  <si>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</si>
  <si>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</si>
  <si>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</si>
  <si>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</si>
  <si>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</si>
  <si>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</si>
  <si>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</si>
  <si>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</si>
  <si>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</si>
  <si>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</si>
  <si>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</si>
  <si>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</si>
  <si>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</si>
  <si>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</si>
  <si>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</si>
  <si>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</si>
  <si>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</si>
  <si>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</si>
  <si>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</si>
  <si>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</si>
  <si>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</si>
  <si>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</si>
  <si>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</si>
  <si>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</si>
  <si>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</si>
  <si>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</si>
  <si>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</si>
  <si>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</si>
  <si>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</si>
  <si>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</si>
  <si>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</si>
  <si>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</si>
  <si>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</si>
  <si>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</si>
  <si>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</si>
  <si>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</si>
  <si>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</si>
  <si>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</si>
  <si>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</si>
  <si>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</si>
  <si>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</si>
  <si>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</si>
  <si>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</si>
  <si>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</si>
  <si>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</si>
  <si>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</si>
  <si>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</si>
  <si>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</si>
  <si>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</si>
  <si>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</si>
  <si>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</si>
  <si>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</si>
  <si>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</si>
  <si>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</si>
  <si>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</si>
  <si>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</si>
  <si>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</si>
  <si>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</si>
  <si>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</si>
  <si>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</si>
  <si>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</si>
  <si>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</si>
  <si>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</si>
  <si>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</si>
  <si>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</si>
  <si>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</si>
  <si>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</si>
  <si>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</si>
  <si>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</si>
  <si>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</si>
  <si>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</si>
  <si>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</si>
  <si>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</si>
  <si>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</si>
  <si>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</si>
  <si>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</si>
  <si>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</si>
  <si>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</si>
  <si>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</si>
  <si>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</si>
  <si>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</si>
  <si>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</si>
  <si>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</si>
  <si>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</si>
  <si>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</si>
  <si>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</si>
  <si>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</si>
  <si>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</si>
  <si>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</si>
  <si>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</si>
  <si>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</si>
  <si>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</si>
  <si>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</si>
  <si>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</si>
  <si>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</si>
  <si>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</si>
  <si>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</si>
  <si>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</si>
  <si>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</si>
  <si>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</si>
  <si>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</si>
  <si>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</si>
  <si>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</si>
  <si>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</si>
  <si>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</si>
  <si>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</si>
  <si>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</si>
  <si>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</si>
  <si>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</si>
  <si>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</si>
  <si>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</si>
  <si>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</si>
  <si>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</si>
  <si>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</si>
  <si>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</si>
  <si>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</si>
  <si>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</si>
  <si>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</si>
  <si>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</si>
  <si>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</si>
  <si>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</si>
  <si>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</si>
  <si>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</si>
  <si>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</si>
  <si>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</si>
  <si>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</si>
  <si>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</si>
  <si>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</si>
  <si>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</si>
  <si>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</si>
  <si>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</si>
  <si>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</si>
  <si>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</si>
  <si>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</si>
  <si>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</si>
  <si>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</si>
  <si>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</si>
  <si>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</si>
  <si>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</si>
  <si>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</si>
  <si>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</si>
  <si>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</si>
  <si>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</si>
  <si>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</si>
  <si>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</si>
  <si>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</si>
  <si>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</si>
  <si>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</si>
  <si>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</si>
  <si>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</si>
  <si>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</si>
  <si>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</si>
  <si>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</si>
  <si>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</si>
  <si>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</si>
  <si>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</si>
  <si>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</si>
  <si>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</si>
  <si>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</si>
  <si>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</si>
  <si>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</si>
  <si>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</si>
  <si>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</si>
  <si>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</si>
  <si>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</si>
  <si>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</si>
  <si>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</si>
  <si>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</si>
  <si>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</si>
  <si>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</si>
  <si>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</si>
  <si>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</si>
  <si>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</si>
  <si>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</si>
  <si>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</si>
  <si>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</si>
  <si>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</si>
  <si>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</si>
  <si>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</si>
  <si>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</si>
  <si>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</si>
  <si>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</si>
  <si>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</si>
  <si>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</si>
  <si>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</si>
  <si>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</si>
  <si>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</si>
  <si>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</si>
  <si>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</si>
  <si>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</si>
  <si>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</si>
  <si>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</si>
  <si>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</si>
  <si>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</si>
  <si>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</si>
  <si>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</si>
  <si>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</si>
  <si>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</si>
  <si>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</si>
  <si>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</si>
  <si>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</si>
  <si>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</si>
  <si>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</si>
  <si>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</si>
  <si>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</si>
  <si>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</si>
  <si>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</si>
  <si>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</si>
  <si>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</si>
  <si>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</si>
  <si>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</si>
  <si>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</si>
  <si>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</si>
  <si>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</si>
  <si>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</si>
  <si>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</si>
  <si>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</si>
  <si>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</si>
  <si>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</si>
  <si>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</si>
  <si>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</si>
  <si>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</si>
  <si>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</si>
  <si>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</si>
  <si>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</si>
  <si>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</si>
  <si>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</si>
  <si>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</si>
  <si>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</si>
  <si>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</si>
  <si>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</si>
  <si>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</si>
  <si>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</si>
  <si>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</si>
  <si>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</si>
  <si>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</si>
  <si>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</si>
  <si>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</si>
  <si>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</si>
  <si>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</si>
  <si>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</si>
  <si>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</si>
  <si>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</si>
  <si>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</si>
  <si>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</si>
  <si>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</si>
  <si>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</si>
  <si>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</si>
  <si>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</si>
  <si>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</si>
  <si>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</si>
  <si>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</si>
  <si>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</si>
  <si>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</si>
  <si>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</si>
  <si>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</si>
  <si>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</si>
  <si>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</si>
  <si>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</si>
  <si>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</si>
  <si>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</si>
  <si>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</si>
  <si>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</si>
  <si>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</si>
  <si>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</si>
  <si>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</si>
  <si>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</si>
  <si>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</si>
  <si>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</si>
  <si>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</si>
  <si>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</si>
  <si>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</si>
  <si>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</si>
  <si>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</si>
  <si>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</si>
  <si>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</si>
  <si>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</si>
  <si>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</si>
  <si>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</si>
  <si>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</si>
  <si>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</si>
  <si>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</si>
  <si>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</si>
  <si>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</si>
  <si>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</si>
  <si>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</si>
  <si>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</si>
  <si>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</si>
  <si>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</si>
  <si>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</si>
  <si>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</si>
  <si>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</si>
  <si>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</si>
  <si>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</si>
  <si>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</si>
  <si>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</si>
  <si>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</si>
  <si>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</si>
  <si>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</si>
  <si>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</si>
  <si>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</si>
  <si>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</si>
  <si>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</si>
  <si>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</si>
  <si>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</si>
  <si>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</si>
  <si>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</si>
  <si>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</si>
  <si>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</si>
  <si>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</si>
  <si>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</si>
  <si>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</si>
  <si>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</si>
  <si>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</si>
  <si>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</si>
  <si>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</si>
  <si>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</si>
  <si>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</si>
  <si>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</si>
  <si>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</si>
  <si>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</si>
  <si>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</si>
  <si>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</si>
  <si>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</si>
  <si>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</si>
  <si>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</si>
  <si>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</si>
  <si>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</si>
  <si>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</si>
  <si>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</si>
  <si>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</si>
  <si>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</si>
  <si>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</si>
  <si>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</si>
  <si>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</si>
  <si>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</si>
  <si>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</si>
  <si>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</si>
  <si>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</si>
  <si>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</si>
  <si>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</si>
  <si>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</si>
  <si>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</si>
  <si>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</si>
  <si>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</si>
  <si>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</si>
  <si>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</si>
  <si>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</si>
  <si>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</si>
  <si>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</si>
  <si>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</si>
  <si>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</si>
  <si>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</si>
  <si>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</si>
  <si>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</si>
  <si>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</si>
  <si>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</si>
  <si>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</si>
  <si>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</si>
  <si>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</si>
  <si>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</si>
  <si>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</si>
  <si>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</si>
  <si>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</si>
  <si>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</si>
  <si>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</si>
  <si>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</si>
  <si>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</si>
  <si>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</si>
  <si>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</si>
  <si>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</si>
  <si>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</si>
  <si>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</si>
  <si>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</si>
  <si>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</si>
  <si>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</si>
  <si>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</si>
  <si>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</si>
  <si>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</si>
  <si>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</si>
  <si>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</si>
  <si>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</si>
  <si>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</si>
  <si>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</si>
  <si>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</si>
  <si>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</si>
  <si>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</si>
  <si>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</si>
  <si>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</si>
  <si>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</si>
  <si>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</si>
  <si>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</si>
  <si>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</si>
  <si>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</si>
  <si>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</si>
  <si>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</si>
  <si>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</si>
  <si>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</si>
  <si>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</si>
  <si>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</si>
  <si>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</si>
  <si>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</si>
  <si>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</si>
  <si>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</si>
  <si>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</si>
  <si>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</si>
  <si>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</si>
  <si>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</si>
  <si>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</si>
  <si>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</si>
  <si>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</si>
  <si>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</si>
  <si>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</si>
  <si>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</si>
  <si>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</si>
  <si>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</si>
  <si>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</si>
  <si>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</si>
  <si>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</si>
  <si>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</si>
  <si>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</si>
  <si>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</si>
  <si>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</si>
  <si>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</si>
  <si>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</si>
  <si>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</si>
  <si>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</si>
  <si>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</si>
  <si>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</si>
  <si>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</si>
  <si>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</si>
  <si>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</si>
  <si>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</si>
  <si>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</si>
  <si>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</si>
  <si>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</si>
  <si>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</si>
  <si>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</si>
  <si>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</si>
  <si>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</si>
  <si>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</si>
  <si>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</si>
  <si>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</si>
  <si>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</si>
  <si>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</si>
  <si>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</si>
  <si>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</si>
  <si>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</si>
  <si>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</si>
  <si>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</si>
  <si>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</si>
  <si>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</si>
  <si>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</si>
  <si>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</si>
  <si>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</si>
  <si>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</si>
  <si>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</si>
  <si>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</si>
  <si>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</si>
  <si>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</si>
  <si>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</si>
  <si>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</si>
  <si>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</si>
  <si>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</si>
  <si>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</si>
  <si>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</si>
  <si>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</si>
  <si>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</si>
  <si>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</si>
  <si>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</si>
  <si>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</si>
  <si>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</si>
  <si>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</si>
  <si>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</si>
  <si>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</si>
  <si>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</si>
  <si>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</si>
  <si>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</si>
  <si>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</si>
  <si>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</si>
  <si>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</si>
  <si>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</si>
  <si>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</si>
  <si>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</si>
  <si>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</si>
  <si>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</si>
  <si>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</si>
  <si>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</si>
  <si>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</si>
  <si>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</si>
  <si>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</si>
  <si>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</si>
  <si>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</si>
  <si>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</si>
  <si>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</si>
  <si>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</si>
  <si>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</si>
  <si>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</si>
  <si>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</si>
  <si>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</si>
  <si>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</si>
  <si>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</si>
  <si>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</si>
  <si>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</si>
  <si>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</si>
  <si>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</si>
  <si>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</si>
  <si>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</si>
  <si>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</si>
  <si>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</si>
  <si>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</si>
  <si>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</si>
  <si>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</si>
  <si>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</si>
  <si>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</si>
  <si>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</si>
  <si>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</si>
  <si>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</si>
  <si>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</si>
  <si>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</si>
  <si>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</si>
  <si>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</si>
  <si>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</si>
  <si>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</si>
  <si>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</si>
  <si>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</si>
  <si>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</si>
  <si>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</si>
  <si>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</si>
  <si>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</si>
  <si>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</si>
  <si>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</si>
  <si>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</si>
  <si>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</si>
  <si>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</si>
  <si>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</si>
  <si>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</si>
  <si>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</si>
  <si>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</si>
  <si>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</si>
  <si>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</si>
  <si>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</si>
  <si>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</si>
  <si>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</si>
  <si>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</si>
  <si>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</si>
  <si>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</si>
  <si>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</si>
  <si>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</si>
  <si>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</si>
  <si>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</si>
  <si>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</si>
  <si>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</si>
  <si>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</si>
  <si>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</si>
  <si>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</si>
  <si>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</si>
  <si>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</si>
  <si>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</si>
  <si>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</si>
  <si>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</si>
  <si>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</si>
  <si>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</si>
  <si>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</si>
  <si>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</si>
  <si>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</si>
  <si>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</si>
  <si>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</si>
  <si>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</si>
  <si>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</si>
  <si>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</si>
  <si>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</si>
  <si>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</si>
  <si>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</si>
  <si>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</si>
  <si>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</si>
  <si>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</si>
  <si>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</si>
  <si>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</si>
  <si>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</si>
  <si>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</si>
  <si>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</si>
  <si>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</si>
  <si>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</si>
  <si>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</si>
  <si>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</si>
  <si>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</si>
  <si>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</si>
  <si>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</si>
  <si>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</si>
  <si>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</si>
  <si>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</si>
  <si>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</si>
  <si>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</si>
  <si>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</si>
  <si>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</si>
  <si>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</si>
  <si>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</si>
  <si>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</si>
  <si>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</si>
  <si>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</si>
  <si>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</si>
  <si>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</si>
  <si>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</si>
  <si>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</si>
  <si>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</si>
  <si>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</si>
  <si>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</si>
  <si>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</si>
  <si>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</si>
  <si>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</si>
  <si>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</si>
  <si>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</si>
  <si>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</si>
  <si>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</si>
  <si>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</si>
  <si>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</si>
  <si>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</si>
  <si>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</si>
  <si>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</si>
  <si>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</si>
  <si>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</si>
  <si>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</si>
  <si>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</si>
  <si>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</si>
  <si>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</si>
  <si>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</si>
  <si>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</si>
  <si>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</si>
  <si>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</si>
  <si>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</si>
  <si>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</si>
  <si>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</si>
  <si>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</si>
  <si>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</si>
  <si>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</si>
  <si>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</si>
  <si>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</si>
  <si>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</si>
  <si>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</si>
  <si>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</si>
  <si>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</si>
  <si>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</si>
  <si>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</si>
  <si>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</si>
  <si>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</si>
  <si>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</si>
  <si>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</si>
  <si>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</si>
  <si>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</si>
  <si>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</si>
  <si>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</si>
  <si>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</si>
  <si>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</si>
  <si>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</si>
  <si>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</si>
  <si>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</si>
  <si>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</si>
  <si>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</si>
  <si>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</si>
  <si>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</si>
  <si>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</si>
  <si>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</si>
  <si>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</si>
  <si>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</si>
  <si>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</si>
  <si>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</si>
  <si>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</si>
  <si>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</si>
  <si>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</si>
  <si>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</si>
  <si>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</si>
  <si>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</si>
  <si>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</si>
  <si>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</si>
  <si>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</si>
  <si>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</si>
  <si>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</si>
  <si>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</si>
  <si>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</si>
  <si>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</si>
  <si>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</si>
  <si>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</si>
  <si>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</si>
  <si>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</si>
  <si>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</si>
  <si>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</si>
  <si>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</si>
  <si>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</si>
  <si>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</si>
  <si>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</si>
  <si>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</si>
  <si>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</si>
  <si>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</si>
  <si>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</si>
  <si>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</si>
  <si>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</si>
  <si>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</si>
  <si>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</si>
  <si>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</si>
  <si>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</si>
  <si>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</si>
  <si>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</si>
  <si>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</si>
  <si>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</si>
  <si>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</si>
  <si>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</si>
  <si>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</si>
  <si>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</si>
  <si>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</si>
  <si>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</si>
  <si>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</si>
  <si>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</si>
  <si>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</si>
  <si>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</si>
  <si>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</si>
  <si>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</si>
  <si>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</si>
  <si>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</si>
  <si>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</si>
  <si>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</si>
  <si>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</si>
  <si>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</si>
  <si>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</si>
  <si>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</si>
  <si>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</si>
  <si>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</si>
  <si>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</si>
  <si>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</si>
  <si>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</si>
  <si>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</si>
  <si>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</si>
  <si>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</si>
  <si>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</si>
  <si>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</si>
  <si>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</si>
  <si>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</si>
  <si>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</si>
  <si>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</si>
  <si>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</si>
  <si>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</si>
  <si>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</si>
  <si>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</si>
  <si>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</si>
  <si>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</si>
  <si>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</si>
  <si>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</si>
  <si>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</si>
  <si>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</si>
  <si>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</si>
  <si>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</si>
  <si>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</si>
  <si>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</si>
  <si>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</si>
  <si>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</si>
  <si>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</si>
  <si>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</si>
  <si>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</si>
  <si>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</si>
  <si>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</si>
  <si>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</si>
  <si>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</si>
  <si>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</si>
  <si>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</si>
  <si>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</si>
  <si>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</si>
  <si>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</si>
  <si>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</si>
  <si>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</si>
  <si>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</si>
  <si>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</si>
  <si>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</si>
  <si>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</si>
  <si>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</si>
  <si>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</si>
  <si>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</si>
  <si>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</si>
  <si>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</si>
  <si>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</si>
  <si>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</si>
  <si>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</si>
  <si>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</si>
  <si>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</si>
  <si>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</si>
  <si>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</si>
  <si>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</si>
  <si>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</si>
  <si>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</si>
  <si>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</si>
  <si>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</si>
  <si>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</si>
  <si>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</si>
  <si>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</si>
  <si>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</si>
  <si>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</si>
  <si>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</si>
  <si>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</si>
  <si>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</si>
  <si>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</si>
  <si>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</si>
  <si>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</si>
  <si>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</si>
  <si>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</si>
  <si>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</si>
  <si>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</si>
  <si>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</si>
  <si>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</si>
  <si>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</si>
  <si>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</si>
  <si>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</si>
  <si>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</si>
  <si>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</si>
  <si>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</si>
  <si>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</si>
  <si>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</si>
  <si>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</si>
  <si>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</si>
  <si>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</si>
  <si>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</si>
  <si>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</si>
  <si>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</si>
  <si>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</si>
  <si>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</si>
  <si>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</si>
  <si>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</si>
  <si>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</si>
  <si>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</si>
  <si>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</si>
  <si>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</si>
  <si>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</si>
  <si>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</si>
  <si>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</si>
  <si>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</si>
  <si>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</si>
  <si>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</si>
  <si>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</si>
  <si>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</si>
  <si>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</si>
  <si>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</si>
  <si>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</si>
  <si>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</si>
  <si>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</si>
  <si>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</si>
  <si>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</si>
  <si>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</si>
  <si>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</si>
  <si>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</si>
  <si>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</si>
  <si>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</si>
  <si>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</si>
  <si>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</si>
  <si>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</si>
  <si>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</si>
  <si>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</si>
  <si>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</si>
  <si>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</si>
  <si>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</si>
  <si>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</si>
  <si>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</si>
  <si>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</si>
  <si>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</si>
  <si>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</si>
  <si>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</si>
  <si>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</si>
  <si>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</si>
  <si>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</si>
  <si>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</si>
  <si>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</si>
  <si>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</si>
  <si>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</si>
  <si>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</si>
  <si>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</si>
  <si>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</si>
  <si>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</si>
  <si>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</si>
  <si>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</si>
  <si>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</si>
  <si>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</si>
  <si>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</si>
  <si>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</si>
  <si>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</si>
  <si>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</si>
  <si>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</si>
  <si>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</si>
  <si>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</si>
  <si>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</si>
  <si>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</si>
  <si>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</si>
  <si>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</si>
  <si>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</si>
  <si>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</si>
  <si>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</si>
  <si>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</si>
  <si>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</si>
  <si>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</si>
  <si>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</si>
  <si>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</si>
  <si>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</si>
  <si>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</si>
  <si>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</si>
  <si>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</si>
  <si>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</si>
  <si>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</si>
  <si>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</si>
  <si>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</si>
  <si>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</si>
  <si>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</si>
  <si>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</si>
  <si>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</si>
  <si>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</si>
  <si>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</si>
  <si>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</si>
  <si>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</si>
  <si>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</si>
  <si>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</si>
  <si>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</si>
  <si>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</si>
  <si>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</si>
  <si>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</si>
  <si>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</si>
  <si>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</si>
  <si>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</si>
  <si>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</si>
  <si>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</si>
  <si>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</si>
  <si>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</si>
  <si>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</si>
  <si>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</si>
  <si>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</si>
  <si>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</si>
  <si>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</si>
  <si>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</si>
  <si>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</si>
  <si>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</si>
  <si>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</si>
  <si>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</si>
  <si>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</si>
  <si>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</si>
  <si>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</si>
  <si>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</si>
  <si>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</si>
  <si>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</si>
  <si>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</si>
  <si>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</si>
  <si>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</si>
  <si>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</si>
  <si>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</si>
  <si>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</si>
  <si>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</si>
  <si>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</si>
  <si>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</si>
  <si>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</si>
  <si>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</si>
  <si>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</si>
  <si>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</si>
  <si>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</si>
  <si>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</si>
  <si>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</si>
  <si>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</si>
  <si>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</si>
  <si>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</si>
  <si>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</si>
  <si>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</si>
  <si>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</si>
  <si>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</si>
  <si>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</si>
  <si>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</si>
  <si>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</si>
  <si>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</si>
  <si>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</si>
  <si>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</si>
  <si>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</si>
  <si>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</si>
  <si>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</si>
  <si>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</si>
  <si>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</si>
  <si>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</si>
  <si>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</si>
  <si>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</si>
  <si>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</si>
  <si>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</si>
  <si>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</si>
  <si>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</si>
  <si>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</si>
  <si>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</si>
  <si>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</si>
  <si>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</si>
  <si>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</si>
  <si>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</si>
  <si>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</si>
  <si>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</si>
  <si>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</si>
  <si>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</si>
  <si>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</si>
  <si>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</si>
  <si>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</si>
  <si>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</si>
  <si>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</si>
  <si>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</si>
  <si>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</si>
  <si>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</si>
  <si>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</si>
  <si>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</si>
  <si>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</si>
  <si>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</si>
  <si>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</si>
  <si>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</si>
  <si>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</si>
  <si>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</si>
  <si>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</si>
  <si>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</si>
  <si>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</si>
  <si>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</si>
  <si>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</si>
  <si>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</si>
  <si>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</si>
  <si>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</si>
  <si>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</si>
  <si>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</si>
  <si>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</si>
  <si>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</si>
  <si>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</si>
  <si>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</si>
  <si>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</si>
  <si>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</si>
  <si>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</si>
  <si>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</si>
  <si>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</si>
  <si>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</si>
  <si>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</si>
  <si>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</si>
  <si>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</si>
  <si>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</si>
  <si>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</si>
  <si>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</si>
  <si>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</si>
  <si>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</si>
  <si>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</si>
  <si>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</si>
  <si>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</si>
  <si>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</si>
  <si>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</si>
  <si>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</si>
  <si>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</si>
  <si>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</si>
  <si>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</si>
  <si>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</si>
  <si>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</si>
  <si>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</si>
  <si>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</si>
  <si>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</si>
  <si>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</si>
  <si>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</si>
  <si>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</si>
  <si>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</si>
  <si>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</si>
  <si>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</si>
  <si>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</si>
  <si>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</si>
  <si>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</si>
  <si>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</si>
  <si>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</si>
  <si>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</si>
  <si>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</si>
  <si>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</si>
  <si>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</si>
  <si>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</si>
  <si>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</si>
  <si>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</si>
  <si>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</si>
  <si>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</si>
  <si>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</si>
  <si>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</si>
  <si>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</si>
  <si>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</si>
  <si>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</si>
  <si>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</si>
  <si>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</si>
  <si>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</si>
  <si>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</si>
  <si>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</si>
  <si>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</si>
  <si>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</si>
  <si>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</si>
  <si>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</si>
  <si>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</si>
  <si>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</si>
  <si>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</si>
  <si>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</si>
  <si>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</si>
  <si>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</si>
  <si>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</si>
  <si>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</si>
  <si>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</si>
  <si>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</si>
  <si>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</si>
  <si>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</si>
  <si>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</si>
  <si>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</si>
  <si>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</si>
  <si>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</si>
  <si>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</si>
  <si>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</si>
  <si>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</si>
  <si>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</si>
  <si>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</si>
  <si>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</si>
  <si>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</si>
  <si>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</si>
  <si>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</si>
  <si>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</si>
  <si>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</si>
  <si>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</si>
  <si>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</si>
  <si>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</si>
  <si>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</si>
  <si>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</si>
  <si>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</si>
  <si>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</si>
  <si>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</si>
  <si>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</si>
  <si>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</si>
  <si>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</si>
  <si>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</si>
  <si>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</si>
  <si>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</si>
  <si>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</si>
  <si>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</si>
  <si>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</si>
  <si>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</si>
  <si>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</si>
  <si>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</si>
  <si>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</si>
  <si>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</si>
  <si>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</si>
  <si>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</si>
  <si>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</si>
  <si>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</si>
  <si>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</si>
  <si>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</si>
  <si>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</si>
  <si>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</si>
  <si>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</si>
  <si>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</si>
  <si>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</si>
  <si>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</si>
  <si>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</si>
  <si>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</si>
  <si>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</si>
  <si>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</si>
  <si>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</si>
  <si>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</si>
  <si>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</si>
  <si>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</si>
  <si>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</si>
  <si>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</si>
  <si>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</si>
  <si>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</si>
  <si>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</si>
  <si>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</si>
  <si>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</si>
  <si>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</si>
  <si>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</si>
  <si>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</si>
  <si>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</si>
  <si>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</si>
  <si>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</si>
  <si>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</si>
  <si>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</si>
  <si>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</si>
  <si>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</si>
  <si>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</si>
  <si>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</si>
  <si>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</si>
  <si>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</si>
  <si>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</si>
  <si>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</si>
  <si>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</si>
  <si>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</si>
  <si>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</si>
  <si>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</si>
  <si>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</si>
  <si>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</si>
  <si>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</si>
  <si>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</si>
  <si>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</si>
  <si>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</si>
  <si>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</si>
  <si>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</si>
  <si>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</si>
  <si>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</si>
  <si>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</si>
  <si>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</si>
  <si>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</si>
  <si>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</si>
  <si>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</si>
  <si>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</si>
  <si>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</si>
  <si>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</si>
  <si>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</si>
  <si>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</si>
  <si>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</si>
  <si>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</si>
  <si>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</si>
  <si>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</si>
  <si>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</si>
  <si>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</si>
  <si>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</si>
  <si>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</si>
  <si>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</si>
  <si>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</si>
  <si>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</si>
  <si>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</si>
  <si>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</si>
  <si>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</si>
  <si>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</si>
  <si>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</si>
  <si>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</si>
  <si>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</si>
  <si>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</si>
  <si>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</si>
  <si>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</si>
  <si>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</si>
  <si>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</si>
  <si>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</si>
  <si>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</si>
  <si>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</si>
  <si>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</si>
  <si>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</si>
  <si>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</si>
  <si>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</si>
  <si>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</si>
  <si>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</si>
  <si>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</si>
  <si>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</si>
  <si>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</si>
  <si>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</si>
  <si>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</si>
  <si>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</si>
  <si>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</si>
  <si>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</si>
  <si>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</si>
  <si>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</si>
  <si>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</si>
  <si>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</si>
  <si>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</si>
  <si>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</si>
  <si>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</si>
  <si>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</si>
  <si>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</si>
  <si>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</si>
  <si>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</si>
  <si>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</si>
  <si>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</si>
  <si>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</si>
  <si>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</si>
  <si>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</si>
  <si>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</si>
  <si>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</si>
  <si>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</si>
  <si>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</si>
  <si>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</si>
  <si>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</si>
  <si>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</si>
  <si>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</si>
  <si>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</si>
  <si>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</si>
  <si>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</si>
  <si>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</si>
  <si>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</si>
  <si>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</si>
  <si>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</si>
  <si>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</si>
  <si>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</si>
  <si>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</si>
  <si>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</si>
  <si>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</si>
  <si>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</si>
  <si>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</si>
  <si>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</si>
  <si>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</si>
  <si>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</si>
  <si>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</si>
  <si>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</si>
  <si>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</si>
  <si>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</si>
  <si>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</si>
  <si>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</si>
  <si>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</si>
  <si>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</si>
  <si>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</si>
  <si>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</si>
  <si>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</si>
  <si>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</si>
  <si>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</si>
  <si>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</si>
  <si>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</si>
  <si>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</si>
  <si>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</si>
  <si>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</si>
  <si>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</si>
  <si>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</si>
  <si>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</si>
  <si>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</si>
  <si>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</si>
  <si>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</si>
  <si>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</si>
  <si>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</si>
  <si>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</si>
  <si>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</si>
  <si>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</si>
  <si>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</si>
  <si>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</si>
  <si>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</si>
  <si>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</si>
  <si>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</si>
  <si>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</si>
  <si>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</si>
  <si>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</si>
  <si>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</si>
  <si>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</si>
  <si>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</si>
  <si>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</si>
  <si>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</si>
  <si>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</si>
  <si>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</si>
  <si>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</si>
  <si>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</si>
  <si>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</si>
  <si>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</si>
  <si>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</si>
  <si>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</si>
  <si>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</si>
  <si>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</si>
  <si>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</si>
  <si>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</si>
  <si>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</si>
  <si>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</si>
  <si>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</si>
  <si>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</si>
  <si>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</si>
  <si>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</si>
  <si>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</si>
  <si>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</si>
  <si>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</si>
  <si>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</si>
  <si>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</si>
  <si>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</si>
  <si>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</si>
  <si>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</si>
  <si>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</si>
  <si>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</si>
  <si>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</si>
  <si>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</si>
  <si>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</si>
  <si>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</si>
  <si>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</si>
  <si>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</si>
  <si>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</si>
  <si>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</si>
  <si>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</si>
  <si>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</si>
  <si>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</si>
  <si>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</si>
  <si>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</si>
  <si>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</si>
  <si>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</si>
  <si>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</si>
  <si>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</si>
  <si>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</si>
  <si>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</si>
  <si>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</si>
  <si>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</si>
  <si>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</si>
  <si>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</si>
  <si>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</si>
  <si>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</si>
  <si>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</si>
  <si>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</si>
  <si>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</si>
  <si>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</si>
  <si>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</si>
  <si>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</si>
  <si>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</si>
  <si>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</si>
  <si>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</si>
  <si>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</si>
  <si>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</si>
  <si>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</si>
  <si>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</si>
  <si>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</si>
  <si>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</si>
  <si>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</si>
  <si>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</si>
  <si>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</si>
  <si>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</si>
  <si>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</si>
  <si>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</si>
  <si>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</si>
  <si>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</si>
  <si>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</si>
  <si>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</si>
  <si>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</si>
  <si>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</si>
  <si>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</si>
  <si>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</si>
  <si>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</si>
  <si>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</si>
  <si>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</si>
  <si>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</si>
  <si>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</si>
  <si>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</si>
  <si>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</si>
  <si>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</si>
  <si>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</si>
  <si>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</si>
  <si>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</si>
  <si>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</si>
  <si>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</si>
  <si>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</si>
  <si>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</si>
  <si>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</si>
  <si>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</si>
  <si>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</si>
  <si>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</si>
  <si>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</si>
  <si>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</si>
  <si>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</si>
  <si>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</si>
  <si>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</si>
  <si>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</si>
  <si>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</si>
  <si>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</si>
  <si>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</si>
  <si>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</si>
  <si>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</si>
  <si>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</si>
  <si>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</si>
  <si>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</si>
  <si>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</si>
  <si>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</si>
  <si>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</si>
  <si>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</si>
  <si>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</si>
  <si>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</si>
  <si>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</si>
  <si>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</si>
  <si>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</si>
  <si>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</si>
  <si>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</si>
  <si>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</si>
  <si>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</si>
  <si>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</si>
  <si>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</si>
  <si>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</si>
  <si>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</si>
  <si>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</si>
  <si>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</si>
  <si>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</si>
  <si>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</si>
  <si>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</si>
  <si>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</si>
  <si>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</si>
  <si>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</si>
  <si>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</si>
  <si>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</si>
  <si>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</si>
  <si>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</si>
  <si>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</si>
  <si>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</si>
  <si>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</si>
  <si>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</si>
  <si>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</si>
  <si>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</si>
  <si>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</si>
  <si>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</si>
  <si>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</si>
  <si>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</si>
  <si>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</si>
  <si>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</si>
  <si>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</si>
  <si>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</si>
  <si>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</si>
  <si>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</si>
  <si>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</si>
  <si>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</si>
  <si>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</si>
  <si>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</si>
  <si>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</si>
  <si>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</si>
  <si>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</si>
  <si>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</si>
  <si>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</si>
  <si>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</si>
  <si>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</si>
  <si>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</si>
  <si>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</si>
  <si>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</si>
  <si>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</si>
  <si>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</si>
  <si>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</si>
  <si>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</si>
  <si>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</si>
  <si>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</si>
  <si>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</si>
  <si>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</si>
  <si>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</si>
  <si>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</si>
  <si>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</si>
  <si>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</si>
  <si>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</si>
  <si>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</si>
  <si>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</si>
  <si>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</si>
  <si>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</si>
  <si>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</si>
  <si>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</si>
  <si>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</si>
  <si>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</si>
  <si>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</si>
  <si>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</si>
  <si>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</si>
  <si>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</si>
  <si>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</si>
  <si>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</si>
  <si>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</si>
  <si>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</si>
  <si>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</si>
  <si>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</si>
  <si>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</si>
  <si>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</si>
  <si>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</si>
  <si>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</si>
  <si>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</si>
  <si>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</si>
  <si>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</si>
  <si>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</si>
  <si>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</si>
  <si>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</si>
  <si>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</si>
  <si>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</si>
  <si>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</si>
  <si>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</si>
  <si>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</si>
  <si>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</si>
  <si>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</si>
  <si>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</si>
  <si>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</si>
  <si>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</si>
  <si>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</si>
  <si>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</si>
  <si>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</si>
  <si>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</si>
  <si>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</si>
  <si>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</si>
  <si>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</si>
  <si>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</si>
  <si>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</si>
  <si>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</si>
  <si>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</si>
  <si>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</si>
  <si>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</si>
  <si>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</si>
  <si>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</si>
  <si>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</si>
  <si>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</si>
  <si>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</si>
  <si>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</si>
  <si>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</si>
  <si>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</si>
  <si>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</si>
  <si>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</si>
  <si>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</si>
  <si>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</si>
  <si>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</si>
  <si>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</si>
  <si>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</si>
  <si>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</si>
  <si>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</si>
  <si>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</si>
  <si>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</si>
  <si>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</si>
  <si>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</si>
  <si>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</si>
  <si>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</si>
  <si>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</si>
  <si>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</si>
  <si>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</si>
  <si>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</si>
  <si>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</si>
  <si>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</si>
  <si>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</si>
  <si>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</si>
  <si>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</si>
  <si>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</si>
  <si>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</si>
  <si>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</si>
  <si>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</si>
  <si>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</si>
  <si>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</si>
  <si>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</si>
  <si>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</si>
  <si>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</si>
  <si>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</si>
  <si>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</si>
  <si>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</si>
  <si>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</si>
  <si>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</si>
  <si>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</si>
  <si>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</si>
  <si>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</si>
  <si>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</si>
  <si>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</si>
  <si>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</si>
  <si>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</si>
  <si>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</si>
  <si>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</si>
  <si>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</si>
  <si>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</si>
  <si>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</si>
  <si>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</si>
  <si>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</si>
  <si>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</si>
  <si>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</si>
  <si>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</si>
  <si>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</si>
  <si>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</si>
  <si>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</si>
  <si>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</si>
  <si>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</si>
  <si>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</si>
  <si>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</si>
  <si>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</si>
  <si>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</si>
  <si>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</si>
  <si>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</si>
  <si>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</si>
  <si>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</si>
  <si>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</si>
  <si>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</si>
  <si>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</si>
  <si>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</si>
  <si>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</si>
  <si>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</si>
  <si>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</si>
  <si>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</si>
  <si>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</si>
  <si>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</si>
  <si>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</si>
  <si>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</si>
  <si>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</si>
  <si>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</si>
  <si>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</si>
  <si>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</si>
  <si>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</si>
  <si>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</si>
  <si>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</si>
  <si>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</si>
  <si>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</si>
  <si>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</si>
  <si>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</si>
  <si>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</si>
  <si>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</si>
  <si>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</si>
  <si>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</si>
  <si>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</si>
  <si>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</si>
  <si>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</si>
  <si>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</si>
  <si>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</si>
  <si>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</si>
  <si>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</si>
  <si>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</si>
  <si>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</si>
  <si>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</si>
  <si>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</si>
  <si>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</si>
  <si>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</si>
  <si>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</si>
  <si>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</si>
  <si>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</si>
  <si>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</si>
  <si>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</si>
  <si>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</si>
  <si>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</si>
  <si>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</si>
  <si>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</si>
  <si>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</si>
  <si>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</si>
  <si>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</si>
  <si>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</si>
  <si>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</si>
  <si>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</si>
  <si>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</si>
  <si>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</si>
  <si>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</si>
  <si>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</si>
  <si>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</si>
  <si>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</si>
  <si>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</si>
  <si>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</si>
  <si>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</si>
  <si>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</si>
  <si>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</si>
  <si>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</si>
  <si>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</si>
  <si>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</si>
  <si>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</si>
  <si>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</si>
  <si>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</si>
  <si>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</si>
  <si>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</si>
  <si>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</si>
  <si>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</si>
  <si>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</si>
  <si>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</si>
  <si>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</si>
  <si>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</si>
  <si>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</si>
  <si>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</si>
  <si>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</si>
  <si>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</si>
  <si>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</si>
  <si>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</si>
  <si>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</si>
  <si>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</si>
  <si>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</si>
  <si>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</si>
  <si>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</si>
  <si>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</si>
  <si>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</si>
  <si>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</si>
  <si>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</si>
  <si>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</si>
  <si>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</si>
  <si>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</si>
  <si>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</si>
  <si>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</si>
  <si>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</si>
  <si>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</si>
  <si>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</si>
  <si>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</si>
  <si>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</si>
  <si>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</si>
  <si>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</si>
  <si>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</si>
  <si>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</si>
  <si>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</si>
  <si>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</si>
  <si>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</si>
  <si>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</si>
  <si>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</si>
  <si>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</si>
  <si>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</si>
  <si>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</si>
  <si>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</si>
  <si>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</si>
  <si>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</si>
  <si>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</si>
  <si>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</si>
  <si>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</si>
  <si>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</si>
  <si>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</si>
  <si>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</si>
  <si>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</si>
  <si>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</si>
  <si>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</si>
  <si>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</si>
  <si>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</si>
  <si>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</si>
  <si>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</si>
  <si>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</si>
  <si>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</si>
  <si>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</si>
  <si>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</si>
  <si>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</si>
  <si>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</si>
  <si>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</si>
  <si>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</si>
  <si>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</si>
  <si>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</si>
  <si>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</si>
  <si>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</si>
  <si>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</si>
  <si>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</si>
  <si>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</si>
  <si>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</si>
  <si>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</si>
  <si>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</si>
  <si>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</si>
  <si>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</si>
  <si>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</si>
  <si>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</si>
  <si>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</si>
  <si>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</si>
  <si>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</si>
  <si>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</si>
  <si>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</si>
  <si>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</si>
  <si>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</si>
  <si>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</si>
  <si>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</si>
  <si>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</si>
  <si>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</si>
  <si>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</si>
  <si>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</si>
  <si>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</si>
  <si>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</si>
  <si>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</si>
  <si>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</si>
  <si>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</si>
  <si>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</si>
  <si>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</si>
  <si>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</si>
  <si>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</si>
  <si>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</si>
  <si>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</si>
  <si>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</si>
  <si>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</si>
  <si>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</si>
  <si>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</si>
  <si>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</si>
  <si>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</si>
  <si>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</si>
  <si>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</si>
  <si>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</si>
  <si>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</si>
  <si>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</si>
  <si>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</si>
  <si>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</si>
  <si>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</si>
  <si>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</si>
  <si>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</si>
  <si>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</si>
  <si>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</si>
  <si>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</si>
  <si>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</si>
  <si>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</si>
  <si>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</si>
  <si>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</si>
  <si>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</si>
  <si>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</si>
  <si>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</si>
  <si>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</si>
  <si>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</si>
  <si>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</si>
  <si>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</si>
  <si>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</si>
  <si>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</si>
  <si>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</si>
  <si>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</si>
  <si>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</si>
  <si>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</si>
  <si>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</si>
  <si>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</si>
  <si>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</si>
  <si>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</si>
  <si>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</si>
  <si>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</si>
  <si>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</si>
  <si>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</si>
  <si>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</si>
  <si>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</si>
  <si>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</si>
  <si>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</si>
  <si>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</si>
  <si>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</si>
  <si>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</si>
  <si>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</si>
  <si>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</si>
  <si>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</si>
  <si>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</si>
  <si>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</si>
  <si>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</si>
  <si>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</si>
  <si>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</si>
  <si>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</si>
  <si>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</si>
  <si>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</si>
  <si>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</si>
  <si>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</si>
  <si>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</si>
  <si>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</si>
  <si>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</si>
  <si>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</si>
  <si>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</si>
  <si>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</si>
  <si>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</si>
  <si>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</si>
  <si>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</si>
  <si>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</si>
  <si>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</si>
  <si>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</si>
  <si>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</si>
  <si>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</si>
  <si>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</si>
  <si>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</si>
  <si>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</si>
  <si>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</si>
  <si>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</si>
  <si>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</si>
  <si>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</si>
  <si>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</si>
  <si>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</si>
  <si>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</si>
  <si>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</si>
  <si>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</si>
  <si>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</si>
  <si>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</si>
  <si>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</si>
  <si>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</si>
  <si>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</si>
  <si>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</si>
  <si>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</si>
  <si>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</si>
  <si>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</si>
  <si>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</si>
  <si>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</si>
  <si>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</si>
  <si>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</si>
  <si>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</si>
  <si>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</si>
  <si>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</si>
  <si>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</si>
  <si>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</si>
  <si>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</si>
  <si>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</si>
  <si>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</si>
  <si>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</si>
  <si>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</si>
  <si>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</si>
  <si>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</si>
  <si>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</si>
  <si>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</si>
  <si>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</si>
  <si>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</si>
  <si>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</si>
  <si>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</si>
  <si>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</si>
  <si>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</si>
  <si>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</si>
  <si>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</si>
  <si>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</si>
  <si>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</si>
  <si>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</si>
  <si>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</si>
  <si>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</si>
  <si>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</si>
  <si>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</si>
  <si>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</si>
  <si>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</si>
  <si>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</si>
  <si>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</si>
  <si>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</si>
  <si>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</si>
  <si>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</si>
  <si>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</si>
  <si>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</si>
  <si>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</si>
  <si>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</si>
  <si>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</si>
  <si>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</si>
  <si>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</si>
  <si>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</si>
  <si>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</si>
  <si>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</si>
  <si>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</si>
  <si>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</si>
  <si>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</si>
  <si>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</si>
  <si>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</si>
  <si>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</si>
  <si>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</si>
  <si>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</si>
  <si>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</si>
  <si>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</si>
  <si>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</si>
  <si>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</si>
  <si>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</si>
  <si>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</si>
  <si>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</si>
  <si>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</si>
  <si>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</si>
  <si>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</si>
  <si>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</si>
  <si>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</si>
  <si>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</si>
  <si>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</si>
  <si>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</si>
  <si>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</si>
  <si>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</si>
  <si>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</si>
  <si>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</si>
  <si>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</si>
  <si>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</si>
  <si>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</si>
  <si>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</si>
  <si>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</si>
  <si>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</si>
  <si>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</si>
  <si>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</si>
  <si>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</si>
  <si>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</si>
  <si>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</si>
  <si>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</si>
  <si>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</si>
  <si>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</si>
  <si>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</si>
  <si>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</si>
  <si>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</si>
  <si>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</si>
  <si>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</si>
  <si>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</si>
  <si>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</si>
  <si>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</si>
  <si>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</si>
  <si>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</si>
  <si>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</si>
  <si>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</si>
  <si>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</si>
  <si>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</si>
  <si>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</si>
  <si>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</si>
  <si>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</si>
  <si>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</si>
  <si>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</si>
  <si>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</si>
  <si>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</si>
  <si>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</si>
  <si>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</si>
  <si>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</si>
  <si>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</si>
  <si>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</si>
  <si>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</si>
  <si>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</si>
  <si>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</si>
  <si>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</si>
  <si>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</si>
  <si>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</si>
  <si>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</si>
  <si>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</si>
  <si>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</si>
  <si>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</si>
  <si>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</si>
  <si>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</si>
  <si>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</si>
  <si>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</si>
  <si>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</si>
  <si>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</si>
  <si>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</si>
  <si>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</si>
  <si>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</si>
  <si>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</si>
  <si>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</si>
  <si>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</si>
  <si>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</si>
  <si>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</si>
  <si>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</si>
  <si>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</si>
  <si>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</si>
  <si>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</si>
  <si>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</si>
  <si>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</si>
  <si>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</si>
  <si>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</si>
  <si>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</si>
  <si>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</si>
  <si>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</si>
  <si>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</si>
  <si>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</si>
  <si>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</si>
  <si>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</si>
  <si>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</si>
  <si>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</si>
  <si>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</si>
  <si>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</si>
  <si>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</si>
  <si>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</si>
  <si>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</si>
  <si>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</si>
  <si>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</si>
  <si>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</si>
  <si>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</si>
  <si>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</si>
  <si>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</si>
  <si>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</si>
  <si>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</si>
  <si>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</si>
  <si>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</si>
  <si>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</si>
  <si>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</si>
  <si>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</si>
  <si>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</si>
  <si>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</si>
  <si>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</si>
  <si>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</si>
  <si>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</si>
  <si>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</si>
  <si>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</si>
  <si>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</si>
  <si>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</si>
  <si>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</si>
  <si>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</si>
  <si>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</si>
  <si>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</si>
  <si>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</si>
  <si>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</si>
  <si>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</si>
  <si>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</si>
  <si>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</si>
  <si>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</si>
  <si>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</si>
  <si>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</si>
  <si>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</si>
  <si>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</si>
  <si>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</si>
  <si>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</si>
  <si>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</si>
  <si>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</si>
  <si>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</si>
  <si>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</si>
  <si>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</si>
  <si>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</si>
  <si>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</si>
  <si>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</si>
  <si>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</si>
  <si>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</si>
  <si>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</si>
  <si>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</si>
  <si>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</si>
  <si>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</si>
  <si>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</si>
  <si>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</si>
  <si>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</si>
  <si>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</si>
  <si>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</si>
  <si>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</si>
  <si>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</si>
  <si>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</si>
  <si>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</si>
  <si>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</si>
  <si>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</si>
  <si>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</si>
  <si>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</si>
  <si>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</si>
  <si>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</si>
  <si>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</si>
  <si>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</si>
  <si>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</si>
  <si>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</si>
  <si>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</si>
  <si>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</si>
  <si>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</si>
  <si>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</si>
  <si>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</si>
  <si>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</si>
  <si>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</si>
  <si>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</si>
  <si>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</si>
  <si>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</si>
  <si>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</si>
  <si>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</si>
  <si>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</si>
  <si>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</si>
  <si>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</si>
  <si>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</si>
  <si>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</si>
  <si>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</si>
  <si>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</si>
  <si>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</si>
  <si>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</si>
  <si>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</si>
  <si>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</si>
  <si>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</si>
  <si>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</si>
  <si>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</si>
  <si>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</si>
  <si>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</si>
  <si>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</si>
  <si>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</si>
  <si>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</si>
  <si>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</si>
  <si>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</si>
  <si>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</si>
  <si>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</si>
  <si>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</si>
  <si>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</si>
  <si>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</si>
  <si>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</si>
  <si>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</si>
  <si>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</si>
  <si>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</si>
  <si>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</si>
  <si>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</si>
  <si>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</si>
  <si>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</si>
  <si>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</si>
  <si>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</si>
  <si>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</si>
  <si>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</si>
  <si>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</si>
  <si>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</si>
  <si>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</si>
  <si>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</si>
  <si>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</si>
  <si>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</si>
  <si>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</si>
  <si>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</si>
  <si>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</si>
  <si>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</si>
  <si>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</si>
  <si>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</si>
  <si>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</si>
  <si>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</si>
  <si>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</si>
  <si>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</si>
  <si>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</si>
  <si>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</si>
  <si>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</si>
  <si>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</si>
  <si>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</si>
  <si>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</si>
  <si>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</si>
  <si>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</si>
  <si>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</si>
  <si>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</si>
  <si>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</si>
  <si>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</si>
  <si>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</si>
  <si>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</si>
  <si>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</si>
  <si>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</si>
  <si>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</si>
  <si>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</si>
  <si>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</si>
  <si>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</si>
  <si>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</si>
  <si>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</si>
  <si>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</si>
  <si>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</si>
  <si>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</si>
  <si>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</si>
  <si>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</si>
  <si>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</si>
  <si>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</si>
  <si>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</si>
  <si>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</si>
  <si>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</si>
  <si>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</si>
  <si>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</si>
  <si>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</si>
  <si>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</si>
  <si>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</si>
  <si>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</si>
  <si>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</si>
  <si>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</si>
  <si>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</si>
  <si>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</si>
  <si>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</si>
  <si>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</si>
  <si>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</si>
  <si>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</si>
  <si>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</si>
  <si>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</si>
  <si>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</si>
  <si>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</si>
  <si>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</si>
  <si>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</si>
  <si>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</si>
  <si>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</si>
  <si>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</si>
  <si>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</si>
  <si>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</si>
  <si>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</si>
  <si>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</si>
  <si>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</si>
  <si>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</si>
  <si>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</si>
  <si>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</si>
  <si>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</si>
  <si>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</si>
  <si>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</si>
  <si>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</si>
  <si>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</si>
  <si>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</si>
  <si>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</si>
  <si>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</si>
  <si>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</si>
  <si>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</si>
  <si>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</si>
  <si>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</si>
  <si>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</si>
  <si>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</si>
  <si>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</si>
  <si>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</si>
  <si>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</si>
  <si>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</si>
  <si>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</si>
  <si>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</si>
  <si>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</si>
  <si>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</si>
  <si>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</si>
  <si>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</si>
  <si>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</si>
  <si>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</si>
  <si>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</si>
  <si>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</si>
  <si>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</si>
  <si>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</si>
  <si>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</si>
  <si>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</si>
  <si>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</si>
  <si>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</si>
  <si>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</si>
  <si>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</si>
  <si>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</si>
  <si>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</si>
  <si>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</si>
  <si>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</si>
  <si>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</si>
  <si>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</si>
  <si>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</si>
  <si>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</si>
  <si>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</si>
  <si>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</si>
  <si>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</si>
  <si>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</si>
  <si>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</si>
  <si>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</si>
  <si>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</si>
  <si>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</si>
  <si>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</si>
  <si>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</si>
  <si>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</si>
  <si>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</si>
  <si>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</si>
  <si>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</si>
  <si>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</si>
  <si>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</si>
  <si>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</si>
  <si>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</si>
  <si>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</si>
  <si>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</si>
  <si>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</si>
  <si>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</si>
  <si>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</si>
  <si>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</si>
  <si>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</si>
  <si>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</si>
  <si>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</si>
  <si>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</si>
  <si>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</si>
  <si>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</si>
  <si>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</si>
  <si>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</si>
  <si>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</si>
  <si>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</si>
  <si>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</si>
  <si>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</si>
  <si>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</si>
  <si>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</si>
  <si>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</si>
  <si>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</si>
  <si>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</si>
  <si>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</si>
  <si>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</si>
  <si>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</si>
  <si>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</si>
  <si>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</si>
  <si>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</si>
  <si>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</si>
  <si>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</si>
  <si>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</si>
  <si>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</si>
  <si>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</si>
  <si>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</si>
  <si>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</si>
  <si>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</si>
  <si>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</si>
  <si>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</si>
  <si>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</si>
  <si>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</si>
  <si>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</si>
  <si>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</si>
  <si>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</si>
  <si>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</si>
  <si>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</si>
  <si>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</si>
  <si>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</si>
  <si>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</si>
  <si>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</si>
  <si>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</si>
  <si>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</si>
  <si>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</si>
  <si>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</si>
  <si>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</si>
  <si>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</si>
  <si>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</si>
  <si>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</si>
  <si>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</si>
  <si>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</si>
  <si>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</si>
  <si>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</si>
  <si>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</si>
  <si>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</si>
  <si>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</si>
  <si>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</si>
  <si>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</si>
  <si>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</si>
  <si>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</si>
  <si>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</si>
  <si>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</si>
  <si>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</si>
  <si>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</si>
  <si>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</si>
  <si>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</si>
  <si>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</si>
  <si>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</si>
  <si>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</si>
  <si>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</si>
  <si>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</si>
  <si>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</si>
  <si>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</si>
  <si>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</si>
  <si>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</si>
  <si>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</si>
  <si>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</si>
  <si>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</si>
  <si>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</si>
  <si>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</si>
  <si>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</si>
  <si>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</si>
  <si>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</si>
  <si>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</si>
  <si>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</si>
  <si>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</si>
  <si>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</si>
  <si>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</si>
  <si>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</si>
  <si>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</si>
  <si>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</si>
  <si>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</si>
  <si>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</si>
  <si>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</si>
  <si>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</si>
  <si>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</si>
  <si>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</si>
  <si>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</si>
  <si>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</si>
  <si>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</si>
  <si>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</si>
  <si>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</si>
  <si>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</si>
  <si>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</si>
  <si>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</si>
  <si>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</si>
  <si>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</si>
  <si>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</si>
  <si>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</si>
  <si>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</si>
  <si>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</si>
  <si>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</si>
  <si>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</si>
  <si>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</si>
  <si>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</si>
  <si>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</si>
  <si>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</si>
  <si>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</si>
  <si>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</si>
  <si>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</si>
  <si>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</si>
  <si>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</si>
  <si>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</si>
  <si>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</si>
  <si>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</si>
  <si>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</si>
  <si>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</si>
  <si>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</si>
  <si>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</si>
  <si>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</si>
  <si>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</si>
  <si>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</si>
  <si>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</si>
  <si>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</si>
  <si>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</si>
  <si>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</si>
  <si>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</si>
  <si>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</si>
  <si>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</si>
  <si>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</si>
  <si>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</si>
  <si>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</si>
  <si>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</si>
  <si>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</si>
  <si>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</si>
  <si>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</si>
  <si>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</si>
  <si>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</si>
  <si>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</si>
  <si>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</si>
  <si>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</si>
  <si>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</si>
  <si>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</si>
  <si>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</si>
  <si>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</si>
  <si>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</si>
  <si>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</si>
  <si>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</si>
  <si>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</si>
  <si>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</si>
  <si>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</si>
  <si>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</si>
  <si>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</si>
  <si>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</si>
  <si>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</si>
  <si>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</si>
  <si>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</si>
  <si>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</si>
  <si>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</si>
  <si>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</si>
  <si>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</si>
  <si>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</si>
  <si>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</si>
  <si>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</si>
  <si>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</si>
  <si>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</si>
  <si>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</si>
  <si>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</si>
  <si>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</si>
  <si>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</si>
  <si>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</si>
  <si>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</si>
  <si>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</si>
  <si>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</si>
  <si>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</si>
  <si>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</si>
  <si>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</si>
  <si>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</si>
  <si>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</si>
  <si>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</si>
  <si>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</si>
  <si>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</si>
  <si>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</si>
  <si>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</si>
  <si>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</si>
  <si>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</si>
  <si>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</si>
  <si>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</si>
  <si>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</si>
  <si>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</si>
  <si>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</si>
  <si>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</si>
  <si>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</si>
  <si>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</si>
  <si>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</si>
  <si>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</si>
  <si>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</si>
  <si>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</si>
  <si>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</si>
  <si>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</si>
  <si>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</si>
  <si>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</si>
  <si>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</si>
  <si>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</si>
  <si>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</si>
  <si>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</si>
  <si>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</si>
  <si>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</si>
  <si>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</si>
  <si>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</si>
  <si>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</si>
  <si>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</si>
  <si>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</si>
  <si>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</si>
  <si>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</si>
  <si>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</si>
  <si>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</si>
  <si>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</si>
  <si>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</si>
  <si>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</si>
  <si>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</si>
  <si>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</si>
  <si>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</si>
  <si>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</si>
  <si>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</si>
  <si>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</si>
  <si>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</si>
  <si>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</si>
  <si>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</si>
  <si>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</si>
  <si>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</si>
  <si>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</si>
  <si>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</si>
  <si>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</si>
  <si>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</si>
  <si>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</si>
  <si>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</si>
  <si>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</si>
  <si>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</si>
  <si>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</si>
  <si>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</si>
  <si>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</si>
  <si>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</si>
  <si>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</si>
  <si>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</si>
  <si>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</si>
  <si>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</si>
  <si>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</si>
  <si>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</si>
  <si>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</si>
  <si>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</si>
  <si>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</si>
  <si>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</si>
  <si>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</si>
  <si>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</si>
  <si>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</si>
  <si>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</si>
  <si>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</si>
  <si>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</si>
  <si>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</si>
  <si>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</si>
  <si>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</si>
  <si>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</si>
  <si>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</si>
  <si>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</si>
  <si>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</si>
  <si>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</si>
  <si>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</si>
  <si>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</si>
  <si>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</si>
  <si>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</si>
  <si>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</si>
  <si>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</si>
  <si>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</si>
  <si>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</si>
  <si>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</si>
  <si>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</si>
  <si>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</si>
  <si>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</si>
  <si>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</si>
  <si>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</si>
  <si>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</si>
  <si>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</si>
  <si>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</si>
  <si>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</si>
  <si>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</si>
  <si>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</si>
  <si>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</si>
  <si>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</si>
  <si>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</si>
  <si>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</si>
  <si>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</si>
  <si>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</si>
  <si>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</si>
  <si>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</si>
  <si>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</si>
  <si>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</si>
  <si>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</si>
  <si>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</si>
  <si>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</si>
  <si>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</si>
  <si>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</si>
  <si>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</si>
  <si>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</si>
  <si>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</si>
  <si>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</si>
  <si>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</si>
  <si>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</si>
  <si>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</si>
  <si>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</si>
  <si>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</si>
  <si>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</si>
  <si>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</si>
  <si>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</si>
  <si>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</si>
  <si>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</si>
  <si>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</si>
  <si>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</si>
  <si>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</si>
  <si>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</si>
  <si>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</si>
  <si>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</si>
  <si>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</si>
  <si>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</si>
  <si>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</si>
  <si>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</si>
  <si>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</si>
  <si>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</si>
  <si>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</si>
  <si>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</si>
  <si>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</si>
  <si>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</si>
  <si>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</si>
  <si>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</si>
  <si>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</si>
  <si>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</si>
  <si>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</si>
  <si>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</si>
  <si>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</si>
  <si>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</si>
  <si>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</si>
  <si>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</si>
  <si>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</si>
  <si>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</si>
  <si>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</si>
  <si>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</si>
  <si>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</si>
  <si>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</si>
  <si>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</si>
  <si>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</si>
  <si>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</si>
  <si>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</si>
  <si>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</si>
  <si>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</si>
  <si>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</si>
  <si>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</si>
  <si>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</si>
  <si>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</si>
  <si>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</si>
  <si>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</si>
  <si>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</si>
  <si>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</si>
  <si>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</si>
  <si>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</si>
  <si>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</si>
  <si>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</si>
  <si>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</si>
  <si>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</si>
  <si>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</si>
  <si>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</si>
  <si>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</si>
  <si>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</si>
  <si>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</si>
  <si>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</si>
  <si>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</si>
  <si>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</si>
  <si>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</si>
  <si>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</si>
  <si>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</si>
  <si>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</si>
  <si>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</si>
  <si>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</si>
  <si>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</si>
  <si>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</si>
  <si>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</si>
  <si>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</si>
  <si>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</si>
  <si>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</si>
  <si>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</si>
  <si>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</si>
  <si>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</si>
  <si>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</si>
  <si>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</si>
  <si>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</si>
  <si>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</si>
  <si>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</si>
  <si>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</si>
  <si>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</si>
  <si>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</si>
  <si>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</si>
  <si>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</si>
  <si>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</si>
  <si>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</si>
  <si>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</si>
  <si>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</si>
  <si>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</si>
  <si>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</si>
  <si>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</si>
  <si>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</si>
  <si>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</si>
  <si>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</si>
  <si>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</si>
  <si>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</si>
  <si>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</si>
  <si>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</si>
  <si>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</si>
  <si>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</si>
  <si>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</si>
  <si>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</si>
  <si>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</si>
  <si>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</si>
  <si>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</si>
  <si>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</si>
  <si>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</si>
  <si>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</si>
  <si>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</si>
  <si>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</si>
  <si>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</si>
  <si>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</si>
  <si>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</si>
  <si>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</si>
  <si>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</si>
  <si>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</si>
  <si>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</si>
  <si>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</si>
  <si>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</si>
  <si>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</si>
  <si>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</si>
  <si>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</si>
  <si>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</si>
  <si>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</si>
  <si>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</si>
  <si>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</si>
  <si>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</si>
  <si>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</si>
  <si>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</si>
  <si>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</si>
  <si>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</si>
  <si>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</si>
  <si>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</si>
  <si>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</si>
  <si>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</si>
  <si>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</si>
  <si>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</si>
  <si>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</si>
  <si>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</si>
  <si>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</si>
  <si>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</si>
  <si>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</si>
  <si>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</si>
  <si>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</si>
  <si>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</si>
  <si>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</si>
  <si>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</si>
  <si>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</si>
  <si>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</si>
  <si>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</si>
  <si>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</si>
  <si>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</si>
  <si>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</si>
  <si>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</si>
  <si>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</si>
  <si>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</si>
  <si>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</si>
  <si>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</si>
  <si>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</si>
  <si>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</si>
  <si>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</si>
  <si>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</si>
  <si>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</si>
  <si>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</si>
  <si>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</si>
  <si>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</si>
  <si>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</si>
  <si>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</si>
  <si>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</si>
  <si>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</si>
  <si>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</si>
  <si>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</si>
  <si>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</si>
  <si>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</si>
  <si>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</si>
  <si>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</si>
  <si>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</si>
  <si>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</si>
  <si>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</si>
  <si>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</si>
  <si>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</si>
  <si>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</si>
  <si>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</si>
  <si>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</si>
  <si>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</si>
  <si>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</si>
  <si>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</si>
  <si>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</si>
  <si>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</si>
  <si>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</si>
  <si>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</si>
  <si>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</si>
  <si>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</si>
  <si>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</si>
  <si>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</si>
  <si>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</si>
  <si>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</si>
  <si>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</si>
  <si>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</si>
  <si>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</si>
  <si>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</si>
  <si>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</si>
  <si>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</si>
  <si>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</si>
  <si>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</si>
  <si>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</si>
  <si>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</si>
  <si>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</si>
  <si>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</si>
  <si>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</si>
  <si>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</si>
  <si>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</si>
  <si>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</si>
  <si>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</si>
  <si>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</si>
  <si>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</si>
  <si>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</si>
  <si>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</si>
  <si>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</si>
  <si>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</si>
  <si>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</si>
  <si>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</si>
  <si>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</si>
  <si>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</si>
  <si>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</si>
  <si>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</si>
  <si>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</si>
  <si>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</si>
  <si>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</si>
  <si>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</si>
  <si>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</si>
  <si>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</si>
  <si>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</si>
  <si>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</si>
  <si>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</si>
  <si>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</si>
  <si>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</si>
  <si>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</si>
  <si>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</si>
  <si>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</si>
  <si>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</si>
  <si>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</si>
  <si>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</si>
  <si>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</si>
  <si>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</si>
  <si>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</si>
  <si>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</si>
  <si>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</si>
  <si>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</si>
  <si>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</si>
  <si>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</si>
  <si>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</si>
  <si>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</si>
  <si>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</si>
  <si>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</si>
  <si>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</si>
  <si>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</si>
  <si>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</si>
  <si>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</si>
  <si>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</si>
  <si>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</si>
  <si>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</si>
  <si>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</si>
  <si>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</si>
  <si>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</si>
  <si>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</si>
  <si>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</si>
  <si>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</si>
  <si>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</si>
  <si>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</si>
  <si>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</si>
  <si>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</si>
  <si>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</si>
  <si>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</si>
  <si>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</si>
  <si>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</si>
  <si>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</si>
  <si>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</si>
  <si>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</si>
  <si>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</si>
  <si>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</si>
  <si>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</si>
  <si>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</si>
  <si>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</si>
  <si>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</si>
  <si>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</si>
  <si>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</si>
  <si>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</si>
  <si>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</si>
  <si>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</si>
  <si>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</si>
  <si>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</si>
  <si>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</si>
  <si>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</si>
  <si>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</si>
  <si>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</si>
  <si>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</si>
  <si>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</si>
  <si>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</si>
  <si>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</si>
  <si>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</si>
  <si>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</si>
  <si>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</si>
  <si>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</si>
  <si>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</si>
  <si>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</si>
  <si>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</si>
  <si>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</si>
  <si>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</si>
  <si>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</si>
  <si>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</si>
  <si>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</si>
  <si>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</si>
  <si>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</si>
  <si>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</si>
  <si>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</si>
  <si>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</si>
  <si>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</si>
  <si>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</si>
  <si>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</si>
  <si>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</si>
  <si>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</si>
  <si>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</si>
  <si>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</si>
  <si>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</si>
  <si>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</si>
  <si>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</si>
  <si>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</si>
  <si>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</si>
  <si>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</si>
  <si>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</si>
  <si>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</si>
  <si>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</si>
  <si>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</si>
  <si>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</si>
  <si>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</si>
  <si>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</si>
  <si>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</si>
  <si>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</si>
  <si>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</si>
  <si>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</si>
  <si>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</si>
  <si>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</si>
  <si>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</si>
  <si>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</si>
  <si>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</si>
  <si>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</si>
  <si>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</si>
  <si>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</si>
  <si>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</si>
  <si>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</si>
  <si>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</si>
  <si>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</si>
  <si>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</si>
  <si>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</si>
  <si>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</si>
  <si>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</si>
  <si>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</si>
  <si>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</si>
  <si>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</si>
  <si>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</si>
  <si>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</si>
  <si>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</si>
  <si>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</si>
  <si>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</si>
  <si>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</si>
  <si>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</si>
  <si>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</si>
  <si>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</si>
  <si>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</si>
  <si>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</si>
  <si>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</si>
  <si>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</si>
  <si>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</si>
  <si>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</si>
  <si>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</si>
  <si>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</si>
  <si>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</si>
  <si>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</si>
  <si>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</si>
  <si>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</si>
  <si>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</si>
  <si>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</si>
  <si>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</si>
  <si>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</si>
  <si>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</si>
  <si>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</si>
  <si>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</si>
  <si>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</si>
  <si>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</si>
  <si>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</si>
  <si>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</si>
  <si>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</si>
  <si>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</si>
  <si>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</si>
  <si>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</si>
  <si>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</si>
  <si>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</si>
  <si>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</si>
  <si>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</si>
  <si>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</si>
  <si>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</si>
  <si>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</si>
  <si>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</si>
  <si>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</si>
  <si>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</si>
  <si>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</si>
  <si>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</si>
  <si>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</si>
  <si>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</si>
  <si>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</si>
  <si>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</si>
  <si>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</si>
  <si>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</si>
  <si>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</si>
  <si>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</si>
  <si>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</si>
  <si>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</si>
  <si>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</si>
  <si>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</si>
  <si>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</si>
  <si>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</si>
  <si>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</si>
  <si>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</si>
  <si>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</si>
  <si>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</si>
  <si>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</si>
  <si>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</si>
  <si>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</si>
  <si>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</si>
  <si>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</si>
  <si>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</si>
  <si>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</si>
  <si>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</si>
  <si>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</si>
  <si>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</si>
  <si>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</si>
  <si>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</si>
  <si>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</si>
  <si>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</si>
  <si>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</si>
  <si>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</si>
  <si>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</si>
  <si>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</si>
  <si>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</si>
  <si>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</si>
  <si>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</si>
  <si>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</si>
  <si>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</si>
  <si>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</si>
  <si>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</si>
  <si>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</si>
  <si>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</si>
  <si>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</si>
  <si>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</si>
  <si>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</si>
  <si>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</si>
  <si>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</si>
  <si>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</si>
  <si>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</si>
  <si>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</si>
  <si>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</si>
  <si>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</si>
  <si>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</si>
  <si>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</si>
  <si>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</si>
  <si>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</si>
  <si>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</si>
  <si>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</si>
  <si>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</si>
  <si>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</si>
  <si>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</si>
  <si>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</si>
  <si>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</si>
  <si>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</si>
  <si>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</si>
  <si>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</si>
  <si>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</si>
  <si>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</si>
  <si>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</si>
  <si>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</si>
  <si>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</si>
  <si>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</si>
  <si>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</si>
  <si>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</si>
  <si>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</si>
  <si>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</si>
  <si>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</si>
  <si>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</si>
  <si>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</si>
  <si>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</si>
  <si>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</si>
  <si>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</si>
  <si>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</si>
  <si>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</si>
  <si>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</si>
  <si>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</si>
  <si>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</si>
  <si>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</si>
  <si>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</si>
  <si>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</si>
  <si>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</si>
  <si>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</si>
  <si>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</si>
  <si>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</si>
  <si>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</si>
  <si>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</si>
  <si>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</si>
  <si>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</si>
  <si>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</si>
  <si>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</si>
  <si>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</si>
  <si>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</si>
  <si>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</si>
  <si>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</si>
  <si>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</si>
  <si>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</si>
  <si>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</si>
  <si>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</si>
  <si>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</si>
  <si>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</si>
  <si>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</si>
  <si>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</si>
  <si>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</si>
  <si>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</si>
  <si>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</si>
  <si>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</si>
  <si>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</si>
  <si>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</si>
  <si>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</si>
  <si>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</si>
  <si>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</si>
  <si>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</si>
  <si>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</si>
  <si>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</si>
  <si>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</si>
  <si>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</si>
  <si>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</si>
  <si>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</si>
  <si>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</si>
  <si>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</si>
  <si>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</si>
  <si>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</si>
  <si>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</si>
  <si>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</si>
  <si>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</si>
  <si>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</si>
  <si>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</si>
  <si>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</si>
  <si>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</si>
  <si>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</si>
  <si>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</si>
  <si>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</si>
  <si>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</si>
  <si>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</si>
  <si>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</si>
  <si>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</si>
  <si>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</si>
  <si>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</si>
  <si>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</si>
  <si>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</si>
  <si>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</si>
  <si>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</si>
  <si>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</si>
  <si>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</si>
  <si>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</si>
  <si>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</si>
  <si>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</si>
  <si>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</si>
  <si>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</si>
  <si>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</si>
  <si>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</si>
  <si>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</si>
  <si>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</si>
  <si>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</si>
  <si>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</si>
  <si>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</si>
  <si>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</si>
  <si>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</si>
  <si>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</si>
  <si>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</si>
  <si>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</si>
  <si>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</si>
  <si>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</si>
  <si>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</si>
  <si>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</si>
  <si>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</si>
  <si>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</si>
  <si>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</si>
  <si>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</si>
  <si>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</si>
  <si>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</si>
  <si>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</si>
  <si>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</si>
  <si>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</si>
  <si>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</si>
  <si>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</si>
  <si>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</si>
  <si>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</si>
  <si>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</si>
  <si>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</si>
  <si>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</si>
  <si>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</si>
  <si>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</si>
  <si>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</si>
  <si>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</si>
  <si>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</si>
  <si>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</si>
  <si>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</si>
  <si>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</si>
  <si>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</si>
  <si>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</si>
  <si>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</si>
  <si>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</si>
  <si>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</si>
  <si>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</si>
  <si>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</si>
  <si>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</si>
  <si>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</si>
  <si>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</si>
  <si>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</si>
  <si>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</si>
  <si>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</si>
  <si>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</si>
  <si>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</si>
  <si>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</si>
  <si>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</si>
  <si>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</si>
  <si>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</si>
  <si>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</si>
  <si>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</si>
  <si>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</si>
  <si>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</si>
  <si>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</si>
  <si>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</si>
  <si>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</si>
  <si>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</si>
  <si>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</si>
  <si>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</si>
  <si>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</si>
  <si>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</si>
  <si>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</si>
  <si>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</si>
  <si>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</si>
  <si>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</si>
  <si>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</si>
  <si>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</si>
  <si>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</si>
  <si>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</si>
  <si>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</si>
  <si>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</si>
  <si>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</si>
  <si>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</si>
  <si>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</si>
  <si>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</si>
  <si>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</si>
  <si>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</si>
  <si>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</si>
  <si>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</si>
  <si>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</si>
  <si>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</si>
  <si>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</si>
  <si>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</si>
  <si>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</si>
  <si>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</si>
  <si>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</si>
  <si>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</si>
  <si>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</si>
  <si>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</si>
  <si>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</si>
  <si>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</si>
  <si>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</si>
  <si>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</si>
  <si>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</si>
  <si>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</si>
  <si>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</si>
  <si>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</si>
  <si>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</si>
  <si>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</si>
  <si>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</si>
  <si>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</si>
  <si>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</si>
  <si>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</si>
  <si>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</si>
  <si>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</si>
  <si>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</si>
  <si>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</si>
  <si>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</si>
  <si>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</si>
  <si>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</si>
  <si>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</si>
  <si>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</si>
  <si>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</si>
  <si>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</si>
  <si>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</si>
  <si>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</si>
  <si>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</si>
  <si>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</si>
  <si>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</si>
  <si>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</si>
  <si>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</si>
  <si>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</si>
  <si>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</si>
  <si>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</si>
  <si>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</si>
  <si>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</si>
  <si>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</si>
  <si>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</si>
  <si>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</si>
  <si>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</si>
  <si>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</si>
  <si>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</si>
  <si>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</si>
  <si>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</si>
  <si>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</si>
  <si>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</si>
  <si>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</si>
  <si>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</si>
  <si>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</si>
  <si>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</si>
  <si>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</si>
  <si>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</si>
  <si>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</si>
  <si>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</si>
  <si>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</si>
  <si>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</si>
  <si>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</si>
  <si>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</si>
  <si>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</si>
  <si>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</si>
  <si>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</si>
  <si>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</si>
  <si>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</si>
  <si>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</si>
  <si>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</si>
  <si>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</si>
  <si>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</si>
  <si>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</si>
  <si>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</si>
  <si>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</si>
  <si>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</si>
  <si>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</si>
  <si>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</si>
  <si>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</si>
  <si>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</si>
  <si>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</si>
  <si>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</si>
  <si>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</si>
  <si>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</si>
  <si>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</si>
  <si>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</si>
  <si>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</si>
  <si>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</si>
  <si>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</si>
  <si>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</si>
  <si>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</si>
  <si>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</si>
  <si>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</si>
  <si>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</si>
  <si>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</si>
  <si>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</si>
  <si>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</si>
  <si>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</si>
  <si>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</si>
  <si>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</si>
  <si>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</si>
  <si>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</si>
  <si>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</si>
  <si>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</si>
  <si>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</si>
  <si>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</si>
  <si>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</si>
  <si>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</si>
  <si>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</si>
  <si>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</si>
  <si>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</si>
  <si>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</si>
  <si>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</si>
  <si>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</si>
  <si>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</si>
  <si>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</si>
  <si>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</si>
  <si>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</si>
  <si>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</si>
  <si>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</si>
  <si>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</si>
  <si>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</si>
  <si>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</si>
  <si>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</si>
  <si>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</si>
  <si>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</si>
  <si>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</si>
  <si>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</si>
  <si>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</si>
  <si>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</si>
  <si>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</si>
  <si>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</si>
  <si>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</si>
  <si>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</si>
  <si>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</si>
  <si>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</si>
  <si>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</si>
  <si>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</si>
  <si>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</si>
  <si>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</si>
  <si>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</si>
  <si>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</si>
  <si>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</si>
  <si>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</si>
  <si>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</si>
  <si>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</si>
  <si>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</si>
  <si>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</si>
  <si>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</si>
  <si>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</si>
  <si>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</si>
  <si>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</si>
  <si>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</si>
  <si>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</si>
  <si>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</si>
  <si>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</si>
  <si>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</si>
  <si>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</si>
  <si>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</si>
  <si>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</si>
  <si>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</si>
  <si>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</si>
  <si>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</si>
  <si>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</si>
  <si>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</si>
  <si>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</si>
  <si>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</si>
  <si>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</si>
  <si>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</si>
  <si>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</si>
  <si>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</si>
  <si>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</si>
  <si>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</si>
  <si>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</si>
  <si>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</si>
  <si>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</si>
  <si>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</si>
  <si>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</si>
  <si>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</si>
  <si>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</si>
  <si>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</si>
  <si>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</si>
  <si>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</si>
  <si>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</si>
  <si>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</si>
  <si>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</si>
  <si>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</si>
  <si>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</si>
  <si>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</si>
  <si>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</si>
  <si>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</si>
  <si>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</si>
  <si>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</si>
  <si>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</si>
  <si>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</si>
  <si>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</si>
  <si>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</si>
  <si>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</si>
  <si>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</si>
  <si>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</si>
  <si>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</si>
  <si>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</si>
  <si>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</si>
  <si>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</si>
  <si>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</si>
  <si>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</si>
  <si>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</si>
  <si>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</si>
  <si>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</si>
  <si>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</si>
  <si>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</si>
  <si>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</si>
  <si>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</si>
  <si>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</si>
  <si>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</si>
  <si>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</si>
  <si>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</si>
  <si>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</si>
  <si>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</si>
  <si>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</si>
  <si>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</si>
  <si>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</si>
  <si>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</si>
  <si>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</si>
  <si>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</si>
  <si>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</si>
  <si>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</si>
  <si>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</si>
  <si>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</si>
  <si>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</si>
  <si>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</si>
  <si>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</si>
  <si>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</si>
  <si>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</si>
  <si>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</si>
  <si>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</si>
  <si>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</si>
  <si>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</si>
  <si>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</si>
  <si>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</si>
  <si>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</si>
  <si>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</si>
  <si>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</si>
  <si>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</si>
  <si>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</si>
  <si>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</si>
  <si>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</si>
  <si>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</si>
  <si>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</si>
  <si>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</si>
  <si>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</si>
  <si>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</si>
  <si>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</si>
  <si>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</si>
  <si>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</si>
  <si>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</si>
  <si>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</si>
  <si>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</si>
  <si>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</si>
  <si>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</si>
  <si>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</si>
  <si>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</si>
  <si>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</si>
  <si>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</si>
  <si>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</si>
  <si>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</si>
  <si>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</si>
  <si>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</si>
  <si>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</si>
  <si>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</si>
  <si>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</si>
  <si>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</si>
  <si>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</si>
  <si>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</si>
  <si>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</si>
  <si>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</si>
  <si>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</si>
  <si>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</si>
  <si>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</si>
  <si>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</si>
  <si>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</si>
  <si>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</si>
  <si>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</si>
  <si>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</si>
  <si>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</si>
  <si>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</si>
  <si>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</si>
  <si>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</si>
  <si>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</si>
  <si>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</si>
  <si>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</si>
  <si>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</si>
  <si>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</si>
  <si>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</si>
  <si>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</si>
  <si>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</si>
  <si>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</si>
  <si>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</si>
  <si>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</si>
  <si>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</si>
  <si>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</si>
  <si>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</si>
  <si>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</si>
  <si>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</si>
  <si>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</si>
  <si>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</si>
  <si>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</si>
  <si>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</si>
  <si>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</si>
  <si>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</si>
  <si>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</si>
  <si>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</si>
  <si>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</si>
  <si>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</si>
  <si>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</si>
  <si>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</si>
  <si>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</si>
  <si>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</si>
  <si>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</si>
  <si>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</si>
  <si>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</si>
  <si>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</si>
  <si>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</si>
  <si>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</si>
  <si>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</si>
  <si>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</si>
  <si>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</si>
  <si>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</si>
  <si>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</si>
  <si>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</si>
  <si>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</si>
  <si>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</si>
  <si>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</si>
  <si>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</si>
  <si>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</si>
  <si>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</si>
  <si>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</si>
  <si>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</si>
  <si>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</si>
  <si>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</si>
  <si>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</si>
  <si>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</si>
  <si>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</si>
  <si>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</si>
  <si>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</si>
  <si>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</si>
  <si>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</si>
  <si>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</si>
  <si>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</si>
  <si>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</si>
  <si>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</si>
  <si>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</si>
  <si>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</si>
  <si>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</si>
  <si>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</si>
  <si>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</si>
  <si>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</si>
  <si>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</si>
  <si>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</si>
  <si>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</si>
  <si>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</si>
  <si>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</si>
  <si>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</si>
  <si>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</si>
  <si>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</si>
  <si>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</si>
  <si>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</si>
  <si>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</si>
  <si>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</si>
  <si>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</si>
  <si>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</si>
  <si>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</si>
  <si>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</si>
  <si>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</si>
  <si>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</si>
  <si>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</si>
  <si>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</si>
  <si>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</si>
  <si>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</si>
  <si>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</si>
  <si>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</si>
  <si>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</si>
  <si>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</si>
  <si>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</si>
  <si>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</si>
  <si>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</si>
  <si>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</si>
  <si>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</si>
  <si>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</si>
  <si>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</si>
  <si>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</si>
  <si>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</si>
  <si>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</si>
  <si>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</si>
  <si>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</si>
  <si>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</si>
  <si>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</si>
  <si>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</si>
  <si>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</si>
  <si>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</si>
  <si>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</si>
  <si>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</si>
  <si>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</si>
  <si>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</si>
  <si>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</si>
  <si>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</si>
  <si>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</si>
  <si>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</si>
  <si>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</si>
  <si>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</si>
  <si>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</si>
  <si>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</si>
  <si>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</si>
  <si>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</si>
  <si>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</si>
  <si>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</si>
  <si>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</si>
  <si>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</si>
  <si>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</si>
  <si>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</si>
  <si>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</si>
  <si>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</si>
  <si>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</si>
  <si>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</si>
  <si>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</si>
  <si>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</si>
  <si>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</si>
  <si>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</si>
  <si>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</si>
  <si>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</si>
  <si>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</si>
  <si>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</si>
  <si>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</si>
  <si>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</si>
  <si>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</si>
  <si>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</si>
  <si>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</si>
  <si>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</si>
  <si>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</si>
  <si>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</si>
  <si>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</si>
  <si>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</si>
  <si>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</si>
  <si>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</si>
  <si>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</si>
  <si>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</si>
  <si>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</si>
  <si>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</si>
  <si>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</si>
  <si>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</si>
  <si>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</si>
  <si>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</si>
  <si>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</si>
  <si>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</si>
  <si>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</si>
  <si>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</si>
  <si>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</si>
  <si>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</si>
  <si>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</si>
  <si>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</si>
  <si>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</si>
  <si>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</si>
  <si>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</si>
  <si>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</si>
  <si>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</si>
  <si>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</si>
  <si>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</si>
  <si>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</si>
  <si>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</si>
  <si>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</si>
  <si>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</si>
  <si>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</si>
  <si>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</si>
  <si>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</si>
  <si>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</si>
  <si>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</si>
  <si>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</si>
  <si>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</si>
  <si>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</si>
  <si>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</si>
  <si>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</si>
  <si>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</si>
  <si>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</si>
  <si>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</si>
  <si>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</si>
  <si>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</si>
  <si>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</si>
  <si>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</si>
  <si>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</si>
  <si>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</si>
  <si>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</si>
  <si>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</si>
  <si>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</si>
  <si>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</si>
  <si>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</si>
  <si>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</si>
  <si>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</si>
  <si>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</si>
  <si>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</si>
  <si>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</si>
  <si>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</si>
  <si>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</si>
  <si>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</si>
  <si>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</si>
  <si>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</si>
  <si>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</si>
  <si>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</si>
  <si>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</si>
  <si>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</si>
  <si>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</si>
  <si>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</si>
  <si>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</si>
  <si>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</si>
  <si>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</si>
  <si>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</si>
  <si>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</si>
  <si>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</si>
  <si>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</si>
  <si>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</si>
  <si>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</si>
  <si>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</si>
  <si>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</si>
  <si>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</si>
  <si>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</si>
  <si>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</si>
  <si>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</si>
  <si>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</si>
  <si>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</si>
  <si>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</si>
  <si>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</si>
  <si>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</si>
  <si>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</si>
  <si>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</si>
  <si>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</si>
  <si>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</si>
  <si>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</si>
  <si>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</si>
  <si>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</si>
  <si>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</si>
  <si>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</si>
  <si>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</si>
  <si>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</si>
  <si>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</si>
  <si>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</si>
  <si>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</si>
  <si>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</si>
  <si>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</si>
  <si>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</si>
  <si>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</si>
  <si>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</si>
  <si>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</si>
  <si>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</si>
  <si>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</si>
  <si>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</si>
  <si>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</si>
  <si>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</si>
  <si>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</si>
  <si>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</si>
  <si>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</si>
  <si>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</si>
  <si>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</si>
  <si>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</si>
  <si>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</si>
  <si>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</si>
  <si>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</si>
  <si>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</si>
  <si>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</si>
  <si>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</si>
  <si>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</si>
  <si>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</si>
  <si>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</si>
  <si>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</si>
  <si>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</si>
  <si>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</si>
  <si>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</si>
  <si>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</si>
  <si>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</si>
  <si>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</si>
  <si>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</si>
  <si>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</si>
  <si>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</si>
  <si>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</si>
  <si>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</si>
  <si>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</si>
  <si>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</si>
  <si>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</si>
  <si>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</si>
  <si>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</si>
  <si>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</si>
  <si>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</si>
  <si>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</si>
  <si>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</si>
  <si>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</si>
  <si>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</si>
  <si>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</si>
  <si>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</si>
  <si>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</si>
  <si>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</si>
  <si>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</si>
  <si>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</si>
  <si>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</si>
  <si>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</si>
  <si>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</si>
  <si>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</si>
  <si>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</si>
  <si>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</si>
  <si>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</si>
  <si>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</si>
  <si>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</si>
  <si>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</si>
  <si>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</si>
  <si>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</si>
  <si>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</si>
  <si>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</si>
  <si>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</si>
  <si>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</si>
  <si>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</si>
  <si>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</si>
  <si>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</si>
  <si>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</si>
  <si>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</si>
  <si>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</si>
  <si>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</si>
  <si>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</si>
  <si>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</si>
  <si>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</si>
  <si>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</si>
  <si>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</si>
  <si>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</si>
  <si>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</si>
  <si>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</si>
  <si>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</si>
  <si>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</si>
  <si>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</si>
  <si>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</si>
  <si>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</si>
  <si>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</si>
  <si>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</si>
  <si>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</si>
  <si>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</si>
  <si>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</si>
  <si>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</si>
  <si>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</si>
  <si>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</si>
  <si>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</si>
  <si>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</si>
  <si>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</si>
  <si>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</si>
  <si>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</si>
  <si>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</si>
  <si>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</si>
  <si>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</si>
  <si>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</si>
  <si>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</si>
  <si>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</si>
  <si>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</si>
  <si>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</si>
  <si>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</si>
  <si>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</si>
  <si>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</si>
  <si>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</si>
  <si>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</si>
  <si>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</si>
  <si>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</si>
  <si>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</si>
  <si>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</si>
  <si>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</si>
  <si>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</si>
  <si>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</si>
  <si>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</si>
  <si>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</si>
  <si>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</si>
  <si>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</si>
  <si>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</si>
  <si>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</si>
  <si>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</si>
  <si>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</si>
  <si>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</si>
  <si>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</si>
  <si>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</si>
  <si>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</si>
  <si>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</si>
  <si>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</si>
  <si>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</si>
  <si>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</si>
  <si>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</si>
  <si>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</si>
  <si>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</si>
  <si>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</si>
  <si>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</si>
  <si>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</si>
  <si>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</si>
  <si>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</si>
  <si>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</si>
  <si>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</si>
  <si>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</si>
  <si>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</si>
  <si>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</si>
  <si>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</si>
  <si>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</si>
  <si>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</si>
  <si>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</si>
  <si>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</si>
  <si>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</si>
  <si>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</si>
  <si>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</si>
  <si>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</si>
  <si>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</si>
  <si>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</si>
  <si>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</si>
  <si>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</si>
  <si>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</si>
  <si>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</si>
  <si>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</si>
  <si>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</si>
  <si>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</si>
  <si>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</si>
  <si>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</si>
  <si>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</si>
  <si>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</si>
  <si>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</si>
  <si>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</si>
  <si>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</si>
  <si>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</si>
  <si>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</si>
  <si>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</si>
  <si>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</si>
  <si>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</si>
  <si>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</si>
  <si>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</si>
  <si>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</si>
  <si>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</si>
  <si>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</si>
  <si>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</si>
  <si>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</si>
  <si>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</si>
  <si>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</si>
  <si>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</si>
  <si>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</si>
  <si>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</si>
  <si>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</si>
  <si>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</si>
  <si>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</si>
  <si>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</si>
  <si>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</si>
  <si>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</si>
  <si>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</si>
  <si>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</si>
  <si>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</si>
  <si>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</si>
  <si>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</si>
  <si>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</si>
  <si>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</si>
  <si>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</si>
  <si>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</si>
  <si>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</si>
  <si>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</si>
  <si>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</si>
  <si>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</si>
  <si>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</si>
  <si>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</si>
  <si>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</si>
  <si>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</si>
  <si>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</si>
  <si>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</si>
  <si>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</si>
  <si>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</si>
  <si>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</si>
  <si>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</si>
  <si>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</si>
  <si>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</si>
  <si>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</si>
  <si>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</si>
  <si>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</si>
  <si>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</si>
  <si>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</si>
  <si>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</si>
  <si>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</si>
  <si>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</si>
  <si>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</si>
  <si>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</si>
  <si>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</si>
  <si>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</si>
  <si>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</si>
  <si>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</si>
  <si>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</si>
  <si>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</si>
  <si>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</si>
  <si>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</si>
  <si>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</si>
  <si>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</si>
  <si>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</si>
  <si>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</si>
  <si>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</si>
  <si>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</si>
  <si>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</si>
  <si>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</si>
  <si>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</si>
  <si>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</si>
  <si>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</si>
  <si>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</si>
  <si>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</si>
  <si>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</si>
  <si>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</si>
  <si>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</si>
  <si>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</si>
  <si>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</si>
  <si>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</si>
  <si>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</si>
  <si>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</si>
  <si>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</si>
  <si>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</si>
  <si>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</si>
  <si>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</si>
  <si>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</si>
  <si>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</si>
  <si>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</si>
  <si>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</si>
  <si>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</si>
  <si>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</si>
  <si>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</si>
  <si>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</si>
  <si>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</si>
  <si>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</si>
  <si>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</si>
  <si>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</si>
  <si>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</si>
  <si>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</si>
  <si>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</si>
  <si>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</si>
  <si>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</si>
  <si>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</si>
  <si>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</si>
  <si>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</si>
  <si>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</si>
  <si>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</si>
  <si>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</si>
  <si>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</si>
  <si>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</si>
  <si>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</si>
  <si>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</si>
  <si>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</si>
  <si>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</si>
  <si>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</si>
  <si>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</si>
  <si>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</si>
  <si>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</si>
  <si>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</si>
  <si>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</si>
  <si>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</si>
  <si>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</si>
  <si>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</si>
  <si>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</si>
  <si>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</si>
  <si>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</si>
  <si>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</si>
  <si>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</si>
  <si>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</si>
  <si>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</si>
  <si>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</si>
  <si>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</si>
  <si>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</si>
  <si>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</si>
  <si>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</si>
  <si>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</si>
  <si>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</si>
  <si>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</si>
  <si>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</si>
  <si>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</si>
  <si>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</si>
  <si>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</si>
  <si>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</si>
  <si>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</si>
  <si>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</si>
  <si>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</si>
  <si>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</si>
  <si>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</si>
  <si>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</si>
  <si>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</si>
  <si>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</si>
  <si>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</si>
  <si>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</si>
  <si>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</si>
  <si>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</si>
  <si>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</si>
  <si>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</si>
  <si>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</si>
  <si>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</si>
  <si>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</si>
  <si>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</si>
  <si>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</si>
  <si>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</si>
  <si>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</si>
  <si>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</si>
  <si>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</si>
  <si>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</si>
  <si>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</si>
  <si>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</si>
  <si>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</si>
  <si>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</si>
  <si>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</si>
  <si>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</si>
  <si>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</si>
  <si>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</si>
  <si>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</si>
  <si>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</si>
  <si>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</si>
  <si>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</si>
  <si>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</si>
  <si>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</si>
  <si>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</si>
  <si>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</si>
  <si>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</si>
  <si>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</si>
  <si>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</si>
  <si>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</si>
  <si>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</si>
  <si>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</si>
  <si>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</si>
  <si>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</si>
  <si>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</si>
  <si>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</si>
  <si>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</si>
  <si>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</si>
  <si>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</si>
  <si>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</si>
  <si>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</si>
  <si>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</si>
  <si>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</si>
  <si>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</si>
  <si>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</si>
  <si>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</si>
  <si>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</si>
  <si>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</si>
  <si>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</si>
  <si>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</si>
  <si>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</si>
  <si>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</si>
  <si>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</si>
  <si>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</si>
  <si>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</si>
  <si>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</si>
  <si>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</si>
  <si>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</si>
  <si>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</si>
  <si>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</si>
  <si>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</si>
  <si>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</si>
  <si>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</si>
  <si>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</si>
  <si>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</si>
  <si>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</si>
  <si>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</si>
  <si>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</si>
  <si>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</si>
  <si>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</si>
  <si>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</si>
  <si>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</si>
  <si>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</si>
  <si>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</si>
  <si>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</si>
  <si>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</si>
  <si>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</si>
  <si>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</si>
  <si>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</si>
  <si>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</si>
  <si>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</si>
  <si>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</si>
  <si>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</si>
  <si>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</si>
  <si>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</si>
  <si>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</si>
  <si>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</si>
  <si>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</si>
  <si>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</si>
  <si>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</si>
  <si>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</si>
  <si>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</si>
  <si>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</si>
  <si>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</si>
  <si>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</si>
  <si>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</si>
  <si>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</si>
  <si>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</si>
  <si>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</si>
  <si>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</si>
  <si>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</si>
  <si>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</si>
  <si>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</si>
  <si>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</si>
  <si>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</si>
  <si>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</si>
  <si>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</si>
  <si>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</si>
  <si>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</si>
  <si>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</si>
  <si>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</si>
  <si>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</si>
  <si>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</si>
  <si>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</si>
  <si>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</si>
  <si>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</si>
  <si>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</si>
  <si>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</si>
  <si>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</si>
  <si>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</si>
  <si>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</si>
  <si>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</si>
  <si>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</si>
  <si>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</si>
  <si>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</si>
  <si>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</si>
  <si>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</si>
  <si>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</si>
  <si>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</si>
  <si>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</si>
  <si>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</si>
  <si>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</si>
  <si>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</si>
  <si>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</si>
  <si>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</si>
  <si>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</si>
  <si>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</si>
  <si>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</si>
  <si>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</si>
  <si>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</si>
  <si>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</si>
  <si>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</si>
  <si>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</si>
  <si>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</si>
  <si>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</si>
  <si>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</si>
  <si>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</si>
  <si>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</si>
  <si>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</si>
  <si>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</si>
  <si>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</si>
  <si>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</si>
  <si>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</si>
  <si>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</si>
  <si>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</si>
  <si>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</si>
  <si>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</si>
  <si>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</si>
  <si>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</si>
  <si>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</si>
  <si>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</si>
  <si>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</si>
  <si>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</si>
  <si>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</si>
  <si>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</si>
  <si>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</si>
  <si>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</si>
  <si>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</si>
  <si>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</si>
  <si>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</si>
  <si>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</si>
  <si>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</si>
  <si>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</si>
  <si>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</si>
  <si>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</si>
  <si>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</si>
  <si>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</si>
  <si>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</si>
  <si>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</si>
  <si>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</si>
  <si>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</si>
  <si>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</si>
  <si>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</si>
  <si>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</si>
  <si>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</si>
  <si>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</si>
  <si>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</si>
  <si>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</si>
  <si>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</si>
  <si>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</si>
  <si>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</si>
  <si>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</si>
  <si>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</si>
  <si>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</si>
  <si>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</si>
  <si>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</si>
  <si>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</si>
  <si>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</si>
  <si>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</si>
  <si>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</si>
  <si>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</si>
  <si>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</si>
  <si>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</si>
  <si>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</si>
  <si>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</si>
  <si>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</si>
  <si>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</si>
  <si>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</si>
  <si>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</si>
  <si>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</si>
  <si>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</si>
  <si>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</si>
  <si>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</si>
  <si>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</si>
  <si>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</si>
  <si>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</si>
  <si>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</si>
  <si>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</si>
  <si>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</si>
  <si>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</si>
  <si>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</si>
  <si>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</si>
  <si>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</si>
  <si>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</si>
  <si>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</si>
  <si>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</si>
  <si>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</si>
  <si>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</si>
  <si>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</si>
  <si>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</si>
  <si>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</si>
  <si>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</si>
  <si>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</si>
  <si>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</si>
  <si>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</si>
  <si>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</si>
  <si>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</si>
  <si>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</si>
  <si>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</si>
  <si>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</si>
  <si>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</si>
  <si>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</si>
  <si>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</si>
  <si>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</si>
  <si>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</si>
  <si>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</si>
  <si>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</si>
  <si>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</si>
  <si>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</si>
  <si>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</si>
  <si>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</si>
  <si>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</si>
  <si>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</si>
  <si>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</si>
  <si>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</si>
  <si>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</si>
  <si>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</si>
  <si>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</si>
  <si>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</si>
  <si>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</si>
  <si>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</si>
  <si>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</si>
  <si>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</si>
  <si>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</si>
  <si>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</si>
  <si>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</si>
  <si>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</si>
  <si>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</si>
  <si>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</si>
  <si>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</si>
  <si>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</si>
  <si>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</si>
  <si>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</si>
  <si>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</si>
  <si>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</si>
  <si>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</si>
  <si>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</si>
  <si>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</si>
  <si>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</si>
  <si>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</si>
  <si>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</si>
  <si>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</si>
  <si>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</si>
  <si>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</si>
  <si>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</si>
  <si>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</si>
  <si>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</si>
  <si>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</si>
  <si>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</si>
  <si>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</si>
  <si>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</si>
  <si>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</si>
  <si>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</si>
  <si>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</si>
  <si>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</si>
  <si>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</si>
  <si>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</si>
  <si>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</si>
  <si>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</si>
  <si>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</si>
  <si>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</si>
  <si>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</si>
  <si>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</si>
  <si>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</si>
  <si>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</si>
  <si>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</si>
  <si>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</si>
  <si>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</si>
  <si>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</si>
  <si>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</si>
  <si>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</si>
  <si>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</si>
  <si>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</si>
  <si>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</si>
  <si>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</si>
  <si>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</si>
  <si>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</si>
  <si>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</si>
  <si>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</si>
  <si>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</si>
  <si>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</si>
  <si>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</si>
  <si>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</si>
  <si>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</si>
  <si>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</si>
  <si>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</si>
  <si>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</si>
  <si>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</si>
  <si>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</si>
  <si>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</si>
  <si>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</si>
  <si>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</si>
  <si>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</si>
  <si>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</si>
  <si>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</si>
  <si>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</si>
  <si>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</si>
  <si>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</si>
  <si>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</si>
  <si>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</si>
  <si>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</si>
  <si>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</si>
  <si>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</si>
  <si>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</si>
  <si>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</si>
  <si>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</si>
  <si>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</si>
  <si>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</si>
  <si>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</si>
  <si>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</si>
  <si>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</si>
  <si>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</si>
  <si>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</si>
  <si>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</si>
  <si>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</si>
  <si>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</si>
  <si>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</si>
  <si>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</si>
  <si>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</si>
  <si>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</si>
  <si>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</si>
  <si>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</si>
  <si>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</si>
  <si>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</si>
  <si>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</si>
  <si>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</si>
  <si>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</si>
  <si>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</si>
  <si>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</si>
  <si>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</si>
  <si>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</si>
  <si>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</si>
  <si>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</si>
  <si>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</si>
  <si>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</si>
  <si>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</si>
  <si>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</si>
  <si>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</si>
  <si>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</si>
  <si>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</si>
  <si>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</si>
  <si>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</si>
  <si>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</si>
  <si>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</si>
  <si>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</si>
  <si>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</si>
  <si>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</si>
  <si>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</si>
  <si>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</si>
  <si>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</si>
  <si>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</si>
  <si>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</si>
  <si>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</si>
  <si>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</si>
  <si>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</si>
  <si>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</si>
  <si>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</si>
  <si>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</si>
  <si>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</si>
  <si>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</si>
  <si>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</si>
  <si>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</si>
  <si>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</si>
  <si>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</si>
  <si>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</si>
  <si>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</si>
  <si>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</si>
  <si>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</si>
  <si>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</si>
  <si>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</si>
  <si>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</si>
  <si>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</si>
  <si>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</si>
  <si>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</si>
  <si>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</si>
  <si>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</si>
  <si>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</si>
  <si>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</si>
  <si>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</si>
  <si>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</si>
  <si>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</si>
  <si>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</si>
  <si>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</si>
  <si>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</si>
  <si>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</si>
  <si>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</si>
  <si>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</si>
  <si>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</si>
  <si>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</si>
  <si>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</si>
  <si>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</si>
  <si>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</si>
  <si>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</si>
  <si>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</si>
  <si>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</si>
  <si>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</si>
  <si>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</si>
  <si>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</si>
  <si>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</si>
  <si>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</si>
  <si>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</si>
  <si>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</si>
  <si>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</si>
  <si>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</si>
  <si>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</si>
  <si>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</si>
  <si>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</si>
  <si>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</si>
  <si>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</si>
  <si>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</si>
  <si>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</si>
  <si>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</si>
  <si>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</si>
  <si>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</si>
  <si>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</si>
  <si>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</si>
  <si>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</si>
  <si>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</si>
  <si>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</si>
  <si>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</si>
  <si>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</si>
  <si>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</si>
  <si>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</si>
  <si>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</si>
  <si>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</si>
  <si>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</si>
  <si>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</si>
  <si>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</si>
  <si>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</si>
  <si>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</si>
  <si>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</si>
  <si>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</si>
  <si>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</si>
  <si>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</si>
  <si>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</si>
  <si>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</si>
  <si>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</si>
  <si>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</si>
  <si>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</si>
  <si>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</si>
  <si>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</si>
  <si>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</si>
  <si>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</si>
  <si>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</si>
  <si>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</si>
  <si>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</si>
  <si>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</si>
  <si>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</si>
  <si>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</si>
  <si>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</si>
  <si>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</si>
  <si>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</si>
  <si>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</si>
  <si>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</si>
  <si>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</si>
  <si>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</si>
  <si>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</si>
  <si>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</si>
  <si>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</si>
  <si>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</si>
  <si>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</si>
  <si>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</si>
  <si>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</si>
  <si>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</si>
  <si>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</si>
  <si>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</si>
  <si>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</si>
  <si>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</si>
  <si>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</si>
  <si>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</si>
  <si>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</si>
  <si>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</si>
  <si>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</si>
  <si>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</si>
  <si>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</si>
  <si>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</si>
  <si>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</si>
  <si>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</si>
  <si>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</si>
  <si>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</si>
  <si>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</si>
  <si>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</si>
  <si>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</si>
  <si>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</si>
  <si>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</si>
  <si>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</si>
  <si>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</si>
  <si>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</si>
  <si>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</si>
  <si>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</si>
  <si>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</si>
  <si>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</si>
  <si>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</si>
  <si>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</si>
  <si>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</si>
  <si>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</si>
  <si>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</si>
  <si>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</si>
  <si>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</si>
  <si>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</si>
  <si>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</si>
  <si>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</si>
  <si>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</si>
  <si>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</si>
  <si>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</si>
  <si>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</si>
  <si>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</si>
  <si>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</si>
  <si>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</si>
  <si>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</si>
  <si>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</si>
  <si>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</si>
  <si>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</si>
  <si>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</si>
  <si>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</si>
  <si>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</si>
  <si>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</si>
  <si>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</si>
  <si>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</si>
  <si>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</si>
  <si>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</si>
  <si>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</si>
  <si>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</si>
  <si>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</si>
  <si>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</si>
  <si>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</si>
  <si>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</si>
  <si>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</si>
  <si>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</si>
  <si>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</si>
  <si>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</si>
  <si>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</si>
  <si>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</si>
  <si>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</si>
  <si>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</si>
  <si>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</si>
  <si>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</si>
  <si>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</si>
  <si>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</si>
  <si>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</si>
  <si>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</si>
  <si>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</si>
  <si>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</si>
  <si>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</si>
  <si>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</si>
  <si>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</si>
  <si>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</si>
  <si>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</si>
  <si>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</si>
  <si>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</si>
  <si>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</si>
  <si>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</si>
  <si>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</si>
  <si>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</si>
  <si>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</si>
  <si>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</si>
  <si>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</si>
  <si>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</si>
  <si>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</si>
  <si>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</si>
  <si>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</si>
  <si>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</si>
  <si>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</si>
  <si>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</si>
  <si>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</si>
  <si>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</si>
  <si>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</si>
  <si>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</si>
  <si>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</si>
  <si>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</si>
  <si>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</si>
  <si>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</si>
  <si>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</si>
  <si>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</si>
  <si>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</si>
  <si>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</si>
  <si>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</si>
  <si>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</si>
  <si>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</si>
  <si>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</si>
  <si>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</si>
  <si>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</si>
  <si>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</si>
  <si>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</si>
  <si>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</si>
  <si>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</si>
  <si>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</si>
  <si>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</si>
  <si>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</si>
  <si>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</si>
  <si>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</si>
  <si>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</si>
  <si>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</si>
  <si>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</si>
  <si>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</si>
  <si>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</si>
  <si>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</si>
  <si>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</si>
  <si>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</si>
  <si>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</si>
  <si>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</si>
  <si>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</si>
  <si>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</si>
  <si>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</si>
  <si>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</si>
  <si>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</si>
  <si>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</si>
  <si>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</si>
  <si>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</si>
  <si>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</si>
  <si>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</si>
  <si>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</si>
  <si>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</si>
  <si>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</si>
  <si>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</si>
  <si>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</si>
  <si>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</si>
  <si>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</si>
  <si>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</si>
  <si>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</si>
  <si>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</si>
  <si>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</si>
  <si>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</si>
  <si>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</si>
  <si>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</si>
  <si>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</si>
  <si>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</si>
  <si>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</si>
  <si>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</si>
  <si>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</si>
  <si>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</si>
  <si>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</si>
  <si>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</si>
  <si>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</si>
  <si>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</si>
  <si>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</si>
  <si>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</si>
  <si>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</si>
  <si>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</si>
  <si>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</si>
  <si>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</si>
  <si>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</si>
  <si>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</si>
  <si>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</si>
  <si>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</si>
  <si>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</si>
  <si>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</si>
  <si>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</si>
  <si>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</si>
  <si>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</si>
  <si>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</si>
  <si>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</si>
  <si>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</si>
  <si>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</si>
  <si>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</si>
  <si>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</si>
  <si>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</si>
  <si>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</si>
  <si>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</si>
  <si>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</si>
  <si>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</si>
  <si>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</si>
  <si>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</si>
  <si>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</si>
  <si>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</si>
  <si>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</si>
  <si>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</si>
  <si>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</si>
  <si>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</si>
  <si>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</si>
  <si>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</si>
  <si>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</si>
  <si>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</si>
  <si>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</si>
  <si>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</si>
  <si>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</si>
  <si>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</si>
  <si>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</si>
  <si>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</si>
  <si>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</si>
  <si>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</si>
  <si>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</si>
  <si>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</si>
  <si>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</si>
  <si>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</si>
  <si>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</si>
  <si>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</si>
  <si>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</si>
  <si>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</si>
  <si>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</si>
  <si>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</si>
  <si>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</si>
  <si>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</si>
  <si>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</si>
  <si>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</si>
  <si>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</si>
  <si>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</si>
  <si>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</si>
  <si>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</si>
  <si>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</si>
  <si>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</si>
  <si>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</si>
  <si>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</si>
  <si>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</si>
  <si>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</si>
  <si>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</si>
  <si>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</si>
  <si>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</si>
  <si>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</si>
  <si>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</si>
  <si>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</si>
  <si>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</si>
  <si>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</si>
  <si>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</si>
  <si>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</si>
  <si>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</si>
  <si>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</si>
  <si>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</si>
  <si>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</si>
  <si>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</si>
  <si>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</si>
  <si>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</si>
  <si>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</si>
  <si>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</si>
  <si>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</si>
  <si>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</si>
  <si>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</si>
  <si>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</si>
  <si>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</si>
  <si>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</si>
  <si>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</si>
  <si>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</si>
  <si>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</si>
  <si>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</si>
  <si>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</si>
  <si>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</si>
  <si>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</si>
  <si>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</si>
  <si>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</si>
  <si>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</si>
  <si>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</si>
  <si>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</si>
  <si>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</si>
  <si>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</si>
  <si>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</si>
  <si>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</si>
  <si>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</si>
  <si>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</si>
  <si>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</si>
  <si>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</si>
  <si>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</si>
  <si>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</si>
  <si>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</si>
  <si>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</si>
  <si>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</si>
  <si>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</si>
  <si>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</si>
  <si>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</si>
  <si>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</si>
  <si>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</si>
  <si>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</si>
  <si>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</si>
  <si>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</si>
  <si>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</si>
  <si>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</si>
  <si>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</si>
  <si>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</si>
  <si>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</si>
  <si>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</si>
  <si>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</si>
  <si>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</si>
  <si>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</si>
  <si>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</si>
  <si>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</si>
  <si>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</si>
  <si>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</si>
  <si>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</si>
  <si>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</si>
  <si>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</si>
  <si>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</si>
  <si>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</si>
  <si>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</si>
  <si>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</si>
  <si>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</si>
  <si>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</si>
  <si>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</si>
  <si>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</si>
  <si>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</si>
  <si>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</si>
  <si>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</si>
  <si>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</si>
  <si>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</si>
  <si>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</si>
  <si>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</si>
  <si>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</si>
  <si>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</si>
  <si>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</si>
  <si>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</si>
  <si>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</si>
  <si>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</si>
  <si>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</si>
  <si>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</si>
  <si>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</si>
  <si>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</si>
  <si>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</si>
  <si>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</si>
  <si>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</si>
  <si>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</si>
  <si>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</si>
  <si>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</si>
  <si>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</si>
  <si>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</si>
  <si>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</si>
  <si>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</si>
  <si>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</si>
  <si>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</si>
  <si>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</si>
  <si>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</si>
  <si>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</si>
  <si>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</si>
  <si>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</si>
  <si>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</si>
  <si>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</si>
  <si>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</si>
  <si>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</si>
  <si>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</si>
  <si>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</si>
  <si>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</si>
  <si>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</si>
  <si>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</si>
  <si>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</si>
  <si>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</si>
  <si>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</si>
  <si>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</si>
  <si>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</si>
  <si>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</si>
  <si>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</si>
  <si>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</si>
  <si>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</si>
  <si>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</si>
  <si>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</si>
  <si>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</si>
  <si>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</si>
  <si>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</si>
  <si>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</si>
  <si>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</si>
  <si>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</si>
  <si>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</si>
  <si>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</si>
  <si>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</si>
  <si>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</si>
  <si>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</si>
  <si>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</si>
  <si>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</si>
  <si>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</si>
  <si>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</si>
  <si>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</si>
  <si>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</si>
  <si>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</si>
  <si>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</si>
  <si>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</si>
  <si>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</si>
  <si>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</si>
  <si>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</si>
  <si>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</si>
  <si>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</si>
  <si>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</si>
  <si>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</si>
  <si>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</si>
  <si>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</si>
  <si>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</si>
  <si>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</si>
  <si>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</si>
  <si>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</si>
  <si>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</si>
  <si>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</si>
  <si>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</si>
  <si>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</si>
  <si>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</si>
  <si>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</si>
  <si>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</si>
  <si>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</si>
  <si>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</si>
  <si>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</si>
  <si>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</si>
  <si>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</si>
  <si>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</si>
  <si>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</si>
  <si>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</si>
  <si>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</si>
  <si>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</si>
  <si>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</si>
  <si>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</si>
  <si>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</si>
  <si>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</si>
  <si>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</si>
  <si>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</si>
  <si>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</si>
  <si>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</si>
  <si>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</si>
  <si>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</si>
  <si>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</si>
  <si>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</si>
  <si>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</si>
  <si>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</si>
  <si>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</si>
  <si>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</si>
  <si>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</si>
  <si>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</si>
  <si>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</si>
  <si>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</si>
  <si>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</si>
  <si>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</si>
  <si>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</si>
  <si>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</si>
  <si>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</si>
  <si>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</si>
  <si>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</si>
  <si>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</si>
  <si>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</si>
  <si>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</si>
  <si>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</si>
  <si>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</si>
  <si>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</si>
  <si>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</si>
  <si>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</si>
  <si>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</si>
  <si>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</si>
  <si>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</si>
  <si>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</si>
  <si>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</si>
  <si>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</si>
  <si>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</si>
  <si>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</si>
  <si>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</si>
  <si>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</si>
  <si>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</si>
  <si>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</si>
  <si>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</si>
  <si>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</si>
  <si>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</si>
  <si>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</si>
  <si>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</si>
  <si>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</si>
  <si>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</si>
  <si>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</si>
  <si>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</si>
  <si>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</si>
  <si>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</si>
  <si>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</si>
  <si>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</si>
  <si>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</si>
  <si>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</si>
  <si>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</si>
  <si>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</si>
  <si>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</si>
  <si>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</si>
  <si>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</si>
  <si>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</si>
  <si>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</si>
  <si>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</si>
  <si>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</si>
  <si>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</si>
  <si>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</si>
  <si>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</si>
  <si>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</si>
  <si>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</si>
  <si>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</si>
  <si>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</si>
  <si>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</si>
  <si>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</si>
  <si>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</si>
  <si>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</si>
  <si>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</si>
  <si>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</si>
  <si>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</si>
  <si>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</si>
  <si>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</si>
  <si>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</si>
  <si>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</si>
  <si>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</si>
  <si>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</si>
  <si>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</si>
  <si>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</si>
  <si>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</si>
  <si>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</si>
  <si>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</si>
  <si>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</si>
  <si>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</si>
  <si>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</si>
  <si>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</si>
  <si>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</si>
  <si>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</si>
  <si>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</si>
  <si>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</si>
  <si>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</si>
  <si>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</si>
  <si>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</si>
  <si>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</si>
  <si>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</si>
  <si>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</si>
  <si>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</si>
  <si>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</si>
  <si>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</si>
  <si>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</si>
  <si>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</si>
  <si>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</si>
  <si>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</si>
  <si>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</si>
  <si>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</si>
  <si>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</si>
  <si>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</si>
  <si>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</si>
  <si>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</si>
  <si>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</si>
  <si>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</si>
  <si>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</si>
  <si>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</si>
  <si>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</si>
  <si>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</si>
  <si>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</si>
  <si>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</si>
  <si>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</si>
  <si>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</si>
  <si>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</si>
  <si>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</si>
  <si>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</si>
  <si>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</si>
  <si>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</si>
  <si>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</si>
  <si>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</si>
  <si>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</si>
  <si>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</si>
  <si>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</si>
  <si>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</si>
  <si>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</si>
  <si>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</si>
  <si>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</si>
  <si>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</si>
  <si>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</si>
  <si>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</si>
  <si>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</si>
  <si>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</si>
  <si>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</si>
  <si>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</si>
  <si>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</si>
  <si>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</si>
  <si>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</si>
  <si>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</si>
  <si>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</si>
  <si>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</si>
  <si>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</si>
  <si>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</si>
  <si>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</si>
  <si>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</si>
  <si>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</si>
  <si>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</si>
  <si>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</si>
  <si>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</si>
  <si>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</si>
  <si>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</si>
  <si>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</si>
  <si>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</si>
  <si>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</si>
  <si>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</si>
  <si>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</si>
  <si>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</si>
  <si>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</si>
  <si>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</si>
  <si>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</si>
  <si>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</si>
  <si>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</si>
  <si>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</si>
  <si>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</si>
  <si>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</si>
  <si>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</si>
  <si>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</si>
  <si>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</si>
  <si>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</si>
  <si>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</si>
  <si>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</si>
  <si>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</si>
  <si>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</si>
  <si>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</si>
  <si>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</si>
  <si>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</si>
  <si>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</si>
  <si>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</si>
  <si>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</si>
  <si>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</si>
  <si>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</si>
  <si>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</si>
  <si>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</si>
  <si>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</si>
  <si>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</si>
  <si>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</si>
  <si>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</si>
  <si>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</si>
  <si>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</si>
  <si>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</si>
  <si>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</si>
  <si>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</si>
  <si>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</si>
  <si>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</si>
  <si>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</si>
  <si>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</si>
  <si>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</si>
  <si>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</si>
  <si>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</si>
  <si>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</si>
  <si>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</si>
  <si>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</si>
  <si>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</si>
  <si>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</si>
  <si>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</si>
  <si>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</si>
  <si>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</si>
  <si>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</si>
  <si>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</si>
  <si>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</si>
  <si>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</si>
  <si>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</si>
  <si>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</si>
  <si>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</si>
  <si>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</si>
  <si>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</si>
  <si>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</si>
  <si>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</si>
  <si>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</si>
  <si>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</si>
  <si>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</si>
  <si>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</si>
  <si>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</si>
  <si>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</si>
  <si>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</si>
  <si>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</si>
  <si>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</si>
  <si>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</si>
  <si>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</si>
  <si>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</si>
  <si>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</si>
  <si>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</si>
  <si>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</si>
  <si>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</si>
  <si>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</si>
  <si>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</si>
  <si>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</si>
  <si>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</si>
  <si>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</si>
  <si>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</si>
  <si>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</si>
  <si>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</si>
  <si>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</si>
  <si>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</si>
  <si>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</si>
  <si>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</si>
  <si>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</si>
  <si>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</si>
  <si>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</si>
  <si>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</si>
  <si>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</si>
  <si>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</si>
  <si>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</si>
  <si>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</si>
  <si>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</si>
  <si>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</si>
  <si>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</si>
  <si>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</si>
  <si>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</si>
  <si>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</si>
  <si>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</si>
  <si>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</si>
  <si>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</si>
  <si>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</si>
  <si>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</si>
  <si>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</si>
  <si>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</si>
  <si>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</si>
  <si>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</si>
  <si>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</si>
  <si>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</si>
  <si>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</si>
  <si>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</si>
  <si>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</si>
  <si>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</si>
  <si>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</si>
  <si>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</si>
  <si>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</si>
  <si>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</si>
  <si>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</si>
  <si>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</si>
  <si>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</si>
  <si>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</si>
  <si>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</si>
  <si>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</si>
  <si>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</si>
  <si>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</si>
  <si>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</si>
  <si>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</si>
  <si>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</si>
  <si>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</si>
  <si>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</si>
  <si>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</si>
  <si>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</si>
  <si>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</si>
  <si>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</si>
  <si>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</si>
  <si>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</si>
  <si>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</si>
  <si>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</si>
  <si>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</si>
  <si>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</si>
  <si>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</si>
  <si>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</si>
  <si>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</si>
  <si>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</si>
  <si>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</si>
  <si>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</si>
  <si>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</si>
  <si>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</si>
  <si>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</si>
  <si>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</si>
  <si>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</si>
  <si>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</si>
  <si>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</si>
  <si>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</si>
  <si>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</si>
  <si>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</si>
  <si>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</si>
  <si>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</si>
  <si>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</si>
  <si>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</si>
  <si>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</si>
  <si>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</si>
  <si>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</si>
  <si>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</si>
  <si>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</si>
  <si>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</si>
  <si>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</si>
  <si>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</si>
  <si>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</si>
  <si>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</si>
  <si>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</si>
  <si>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</si>
  <si>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</si>
  <si>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</si>
  <si>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</si>
  <si>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</si>
  <si>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</si>
  <si>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</si>
  <si>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</si>
  <si>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</si>
  <si>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</si>
  <si>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</si>
  <si>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</si>
  <si>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</si>
  <si>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</si>
  <si>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</si>
  <si>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</si>
  <si>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</si>
  <si>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</si>
  <si>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</si>
  <si>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</si>
  <si>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</si>
  <si>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</si>
  <si>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</si>
  <si>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</si>
  <si>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</si>
  <si>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</si>
  <si>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</si>
  <si>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</si>
  <si>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</si>
  <si>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</si>
  <si>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</si>
  <si>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</si>
  <si>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</si>
  <si>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</si>
  <si>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</si>
  <si>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</si>
  <si>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</si>
  <si>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</si>
  <si>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</si>
  <si>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</si>
  <si>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</si>
  <si>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</si>
  <si>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</si>
  <si>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</si>
  <si>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</si>
  <si>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</si>
  <si>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</si>
  <si>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</si>
  <si>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</si>
  <si>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</si>
  <si>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</si>
  <si>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</si>
  <si>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</si>
  <si>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</si>
  <si>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</si>
  <si>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</si>
  <si>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</si>
  <si>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</si>
  <si>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</si>
  <si>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</si>
  <si>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</si>
  <si>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</si>
  <si>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</si>
  <si>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</si>
  <si>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</si>
  <si>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</si>
  <si>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</si>
  <si>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</si>
  <si>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</si>
  <si>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</si>
  <si>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</si>
  <si>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</si>
  <si>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</si>
  <si>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</si>
  <si>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</si>
  <si>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</si>
  <si>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</si>
  <si>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</si>
  <si>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</si>
  <si>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</si>
  <si>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</si>
  <si>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</si>
  <si>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</si>
  <si>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</si>
  <si>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</si>
  <si>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</si>
  <si>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</si>
  <si>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</si>
  <si>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</si>
  <si>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</si>
  <si>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</si>
  <si>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</si>
  <si>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</si>
  <si>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</si>
  <si>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</si>
  <si>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</si>
  <si>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</si>
  <si>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</si>
  <si>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</si>
  <si>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</si>
  <si>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</si>
  <si>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</si>
  <si>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</si>
  <si>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</si>
  <si>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</si>
  <si>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</si>
  <si>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</si>
  <si>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</si>
  <si>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</si>
  <si>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</si>
  <si>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</si>
  <si>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</si>
  <si>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</si>
  <si>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</si>
  <si>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</si>
  <si>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</si>
  <si>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</si>
  <si>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</si>
  <si>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</si>
  <si>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</si>
  <si>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</si>
  <si>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</si>
  <si>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</si>
  <si>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</si>
  <si>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</si>
  <si>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</si>
  <si>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</si>
  <si>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</si>
  <si>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</si>
  <si>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</si>
  <si>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</si>
  <si>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</si>
  <si>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</si>
  <si>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</si>
  <si>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</si>
  <si>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</si>
  <si>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</si>
  <si>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</si>
  <si>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</si>
  <si>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</si>
  <si>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</si>
  <si>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</si>
  <si>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</si>
  <si>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</si>
  <si>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</si>
  <si>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</si>
  <si>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</si>
  <si>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</si>
  <si>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</si>
  <si>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</si>
  <si>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</si>
  <si>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</si>
  <si>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</si>
  <si>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</si>
  <si>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</si>
  <si>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</si>
  <si>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</si>
  <si>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</si>
  <si>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</si>
  <si>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</si>
  <si>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</si>
  <si>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</si>
  <si>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</si>
  <si>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</si>
  <si>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</si>
  <si>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</si>
  <si>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</si>
  <si>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</si>
  <si>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</si>
  <si>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</si>
  <si>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</si>
  <si>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</si>
  <si>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</si>
  <si>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</si>
  <si>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</si>
  <si>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</si>
  <si>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</si>
  <si>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</si>
  <si>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</si>
  <si>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</si>
  <si>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</si>
  <si>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</si>
  <si>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</si>
  <si>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</si>
  <si>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</si>
  <si>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</si>
  <si>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</si>
  <si>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</si>
  <si>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</si>
  <si>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</si>
  <si>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</si>
  <si>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</si>
  <si>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</si>
  <si>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</si>
  <si>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</si>
  <si>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</si>
  <si>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</si>
  <si>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</si>
  <si>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</si>
  <si>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</si>
  <si>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</si>
  <si>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</si>
  <si>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</si>
  <si>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</si>
  <si>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</si>
  <si>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</si>
  <si>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</si>
  <si>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</si>
  <si>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</si>
  <si>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</si>
  <si>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</si>
  <si>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</si>
  <si>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</si>
  <si>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</si>
  <si>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</si>
  <si>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</si>
  <si>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</si>
  <si>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</si>
  <si>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</si>
  <si>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</si>
  <si>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</si>
  <si>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</si>
  <si>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</si>
  <si>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</si>
  <si>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</si>
  <si>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</si>
  <si>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</si>
  <si>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</si>
  <si>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</si>
  <si>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</si>
  <si>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</si>
  <si>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</si>
  <si>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</si>
  <si>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</si>
  <si>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</si>
  <si>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</si>
  <si>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</si>
  <si>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</si>
  <si>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</si>
  <si>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</si>
  <si>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</si>
  <si>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</si>
  <si>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</si>
  <si>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</si>
  <si>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</si>
  <si>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</si>
  <si>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</si>
  <si>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</si>
  <si>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</si>
  <si>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</si>
  <si>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</si>
  <si>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</si>
  <si>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</si>
  <si>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</si>
  <si>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</si>
  <si>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</si>
  <si>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</si>
  <si>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</si>
  <si>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</si>
  <si>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</si>
  <si>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</si>
  <si>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</si>
  <si>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</si>
  <si>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</si>
  <si>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</si>
  <si>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</si>
  <si>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</si>
  <si>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</si>
  <si>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</si>
  <si>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</si>
  <si>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</si>
  <si>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</si>
  <si>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</si>
  <si>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</si>
  <si>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</si>
  <si>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</si>
  <si>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</si>
  <si>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</si>
  <si>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</si>
  <si>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</si>
  <si>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</si>
  <si>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</si>
  <si>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</si>
  <si>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</si>
  <si>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</si>
  <si>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</si>
  <si>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</si>
  <si>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</si>
  <si>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</si>
  <si>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</si>
  <si>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</si>
  <si>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</si>
  <si>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</si>
  <si>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</si>
  <si>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</si>
  <si>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</si>
  <si>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</si>
  <si>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</si>
  <si>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</si>
  <si>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</si>
  <si>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</si>
  <si>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</si>
  <si>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</si>
  <si>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</si>
  <si>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</si>
  <si>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</si>
  <si>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</si>
  <si>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</si>
  <si>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</si>
  <si>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</si>
  <si>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</si>
  <si>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</si>
  <si>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</si>
  <si>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</si>
  <si>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</si>
  <si>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</si>
  <si>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</si>
  <si>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</si>
  <si>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</si>
  <si>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</si>
  <si>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</si>
  <si>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</si>
  <si>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</si>
  <si>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</si>
  <si>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</si>
  <si>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</si>
  <si>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</si>
  <si>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</si>
  <si>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</si>
  <si>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</si>
  <si>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</si>
  <si>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</si>
  <si>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</si>
  <si>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</si>
  <si>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</si>
  <si>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</si>
  <si>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</si>
  <si>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</si>
  <si>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</si>
  <si>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</si>
  <si>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</si>
  <si>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</si>
  <si>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</si>
  <si>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</si>
  <si>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</si>
  <si>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</si>
  <si>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</si>
  <si>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</si>
  <si>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</si>
  <si>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</si>
  <si>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</si>
  <si>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</si>
  <si>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</si>
  <si>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</si>
  <si>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</si>
  <si>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</si>
  <si>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</si>
  <si>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</si>
  <si>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</si>
  <si>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</si>
  <si>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</si>
  <si>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</si>
  <si>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</si>
  <si>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</si>
  <si>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</si>
  <si>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</si>
  <si>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</si>
  <si>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</si>
  <si>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</si>
  <si>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</si>
  <si>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</si>
  <si>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</si>
  <si>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</si>
  <si>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</si>
  <si>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</si>
  <si>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</si>
  <si>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</si>
  <si>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</si>
  <si>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</si>
  <si>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</si>
  <si>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</si>
  <si>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</si>
  <si>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</si>
  <si>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</si>
  <si>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</si>
  <si>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</si>
  <si>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</si>
  <si>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</si>
  <si>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</si>
  <si>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</si>
  <si>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</si>
  <si>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</si>
  <si>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</si>
  <si>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</si>
  <si>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</si>
  <si>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</si>
  <si>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</si>
  <si>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</si>
  <si>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</si>
  <si>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</si>
  <si>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</si>
  <si>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</si>
  <si>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</si>
  <si>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</si>
  <si>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</si>
  <si>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</si>
  <si>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</si>
  <si>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</si>
  <si>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</si>
  <si>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</si>
  <si>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</si>
  <si>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</si>
  <si>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</si>
  <si>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</si>
  <si>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</si>
  <si>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</si>
  <si>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</si>
  <si>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</si>
  <si>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</si>
  <si>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</si>
  <si>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</si>
  <si>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</si>
  <si>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</si>
  <si>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</si>
  <si>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</si>
  <si>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</si>
  <si>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</si>
  <si>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</si>
  <si>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</si>
  <si>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</si>
  <si>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</si>
  <si>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</si>
  <si>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</si>
  <si>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</si>
  <si>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</si>
  <si>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</si>
  <si>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</si>
  <si>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</si>
  <si>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</si>
  <si>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</si>
  <si>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</si>
  <si>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</si>
  <si>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</si>
  <si>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</si>
  <si>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</si>
  <si>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</si>
  <si>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</si>
  <si>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</si>
  <si>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</si>
  <si>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</si>
  <si>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</si>
  <si>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</si>
  <si>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</si>
  <si>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</si>
  <si>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</si>
  <si>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</si>
  <si>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</si>
  <si>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</si>
  <si>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</si>
  <si>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</si>
  <si>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</si>
  <si>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</si>
  <si>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</si>
  <si>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</si>
  <si>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</si>
  <si>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</si>
  <si>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</si>
  <si>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</si>
  <si>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</si>
  <si>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</si>
  <si>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</si>
  <si>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</si>
  <si>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</si>
  <si>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</si>
  <si>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</si>
  <si>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</si>
  <si>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</si>
  <si>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</si>
  <si>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</si>
  <si>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</si>
  <si>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</si>
  <si>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</si>
  <si>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</si>
  <si>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</si>
  <si>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</si>
  <si>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</si>
  <si>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</si>
  <si>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</si>
  <si>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</si>
  <si>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</si>
  <si>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</si>
  <si>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</si>
  <si>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</si>
  <si>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</si>
  <si>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</si>
  <si>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</si>
  <si>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</si>
  <si>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</si>
  <si>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</si>
  <si>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</si>
  <si>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</si>
  <si>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</si>
  <si>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</si>
  <si>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</si>
  <si>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</si>
  <si>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</si>
  <si>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</si>
  <si>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</si>
  <si>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</si>
  <si>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</si>
  <si>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</si>
  <si>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</si>
  <si>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</si>
  <si>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</si>
  <si>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</si>
  <si>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</si>
  <si>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</si>
  <si>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</si>
  <si>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</si>
  <si>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</si>
  <si>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</si>
  <si>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</si>
  <si>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</si>
  <si>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</si>
  <si>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</si>
  <si>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</si>
  <si>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</si>
  <si>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</si>
  <si>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</si>
  <si>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</si>
  <si>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</si>
  <si>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</si>
  <si>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</si>
  <si>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</si>
  <si>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</si>
  <si>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</si>
  <si>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</si>
  <si>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</si>
  <si>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</si>
  <si>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</si>
  <si>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</si>
  <si>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</si>
  <si>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</si>
  <si>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</si>
  <si>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</si>
  <si>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</si>
  <si>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</si>
  <si>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</si>
  <si>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</si>
  <si>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</si>
  <si>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</si>
  <si>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</si>
  <si>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</si>
  <si>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</si>
  <si>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</si>
  <si>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</si>
  <si>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</si>
  <si>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</si>
  <si>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</si>
  <si>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</si>
  <si>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</si>
  <si>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</si>
  <si>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</si>
  <si>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</si>
  <si>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</si>
  <si>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</si>
  <si>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</si>
  <si>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</si>
  <si>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</si>
  <si>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</si>
  <si>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</si>
  <si>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</si>
  <si>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</si>
  <si>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</si>
  <si>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</si>
  <si>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</si>
  <si>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</si>
  <si>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</si>
  <si>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</si>
  <si>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</si>
  <si>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</si>
  <si>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</si>
  <si>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</si>
  <si>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</si>
  <si>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</si>
  <si>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</si>
  <si>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</si>
  <si>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</si>
  <si>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</si>
  <si>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</si>
  <si>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</si>
  <si>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</si>
  <si>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</si>
  <si>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</si>
  <si>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</si>
  <si>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</si>
  <si>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</si>
  <si>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</si>
  <si>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</si>
  <si>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</si>
  <si>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</si>
  <si>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</si>
  <si>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</si>
  <si>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</si>
  <si>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</si>
  <si>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</si>
  <si>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</si>
  <si>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</si>
  <si>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</si>
  <si>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</si>
  <si>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</si>
  <si>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</si>
  <si>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</si>
  <si>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</si>
  <si>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</si>
  <si>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</si>
  <si>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</si>
  <si>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</si>
  <si>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</si>
  <si>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</si>
  <si>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</si>
  <si>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</si>
  <si>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</si>
  <si>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</si>
  <si>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</si>
  <si>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</si>
  <si>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</si>
  <si>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</si>
  <si>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</si>
  <si>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</si>
  <si>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</si>
  <si>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</si>
  <si>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</si>
  <si>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</si>
  <si>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</si>
  <si>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</si>
  <si>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</si>
  <si>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</si>
  <si>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</si>
  <si>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</si>
  <si>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</si>
  <si>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</si>
  <si>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</si>
  <si>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</si>
  <si>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</si>
  <si>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</si>
  <si>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</si>
  <si>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</si>
  <si>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</si>
  <si>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</si>
  <si>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</si>
  <si>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</si>
  <si>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</si>
  <si>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</si>
  <si>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</si>
  <si>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</si>
  <si>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</si>
  <si>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</si>
  <si>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</si>
  <si>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</si>
  <si>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</si>
  <si>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</si>
  <si>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</si>
  <si>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</si>
  <si>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</si>
  <si>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</si>
  <si>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</si>
  <si>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</si>
  <si>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</si>
  <si>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</si>
  <si>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</si>
  <si>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</si>
  <si>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</si>
  <si>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</si>
  <si>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</si>
  <si>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</si>
  <si>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</si>
  <si>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</si>
  <si>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</si>
  <si>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</si>
  <si>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</si>
  <si>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</si>
  <si>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</si>
  <si>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</si>
  <si>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</si>
  <si>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</si>
  <si>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</si>
  <si>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</si>
  <si>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</si>
  <si>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</si>
  <si>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</si>
  <si>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</si>
  <si>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</si>
  <si>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</si>
  <si>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</si>
  <si>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</si>
  <si>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</si>
  <si>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</si>
  <si>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</si>
  <si>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</si>
  <si>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</si>
  <si>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</si>
  <si>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</si>
  <si>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</si>
  <si>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</si>
  <si>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</si>
  <si>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</si>
  <si>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</si>
  <si>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</si>
  <si>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</si>
  <si>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</si>
  <si>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</si>
  <si>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</si>
  <si>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</si>
  <si>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</si>
  <si>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</si>
  <si>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</si>
  <si>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</si>
  <si>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</si>
  <si>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</si>
  <si>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</si>
  <si>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</si>
  <si>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</si>
  <si>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</si>
  <si>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</si>
  <si>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</si>
  <si>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</si>
  <si>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</si>
  <si>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</si>
  <si>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</si>
  <si>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</si>
  <si>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</si>
  <si>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</si>
  <si>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</si>
  <si>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</si>
  <si>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</si>
  <si>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</si>
  <si>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</si>
  <si>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</si>
  <si>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</si>
  <si>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</si>
  <si>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</si>
  <si>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</si>
  <si>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</si>
  <si>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</si>
  <si>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</si>
  <si>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</si>
  <si>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</si>
  <si>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</si>
  <si>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</si>
  <si>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</si>
  <si>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</si>
  <si>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</si>
  <si>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</si>
  <si>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</si>
  <si>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</si>
  <si>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</si>
  <si>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</si>
  <si>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</si>
  <si>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</si>
  <si>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</si>
  <si>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</si>
  <si>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</si>
  <si>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</si>
  <si>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</si>
  <si>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</si>
  <si>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</si>
  <si>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</si>
  <si>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</si>
  <si>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</si>
  <si>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</si>
  <si>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</si>
  <si>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</si>
  <si>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</si>
  <si>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</si>
  <si>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</si>
  <si>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</si>
  <si>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</si>
  <si>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</si>
  <si>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</si>
  <si>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</si>
  <si>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</si>
  <si>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</si>
  <si>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</si>
  <si>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</si>
  <si>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</si>
  <si>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</si>
  <si>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</si>
  <si>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</si>
  <si>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</si>
  <si>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</si>
  <si>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</si>
  <si>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</si>
  <si>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</si>
  <si>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</si>
  <si>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</si>
  <si>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</si>
  <si>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</si>
  <si>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</si>
  <si>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</si>
  <si>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</si>
  <si>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</si>
  <si>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</si>
  <si>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</si>
  <si>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</si>
  <si>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</si>
  <si>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</si>
  <si>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</si>
  <si>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</si>
  <si>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</si>
  <si>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</si>
  <si>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</si>
  <si>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</si>
  <si>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</si>
  <si>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</si>
  <si>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</si>
  <si>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</si>
  <si>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</si>
  <si>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</si>
  <si>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</si>
  <si>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</si>
  <si>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</si>
  <si>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</si>
  <si>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</si>
  <si>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</si>
  <si>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</si>
  <si>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</si>
  <si>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</si>
  <si>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</si>
  <si>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</si>
  <si>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</si>
  <si>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</si>
  <si>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</si>
  <si>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</si>
  <si>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</si>
  <si>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</si>
  <si>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</si>
  <si>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</si>
  <si>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</si>
  <si>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</si>
  <si>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</si>
  <si>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</si>
  <si>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</si>
  <si>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</si>
  <si>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</si>
  <si>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</si>
  <si>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</si>
  <si>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</si>
  <si>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</si>
  <si>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</si>
  <si>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</si>
  <si>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</si>
  <si>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</si>
  <si>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</si>
  <si>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</si>
  <si>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</si>
  <si>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</si>
  <si>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</si>
  <si>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</si>
  <si>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</si>
  <si>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</si>
  <si>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</si>
  <si>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</si>
  <si>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</si>
  <si>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</si>
  <si>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</si>
  <si>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</si>
  <si>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</si>
  <si>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</si>
  <si>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</si>
  <si>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</si>
  <si>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</si>
  <si>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</si>
  <si>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</si>
  <si>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</si>
  <si>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</si>
  <si>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</si>
  <si>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</si>
  <si>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</si>
  <si>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</si>
  <si>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</si>
  <si>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</si>
  <si>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</si>
  <si>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</si>
  <si>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</si>
  <si>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</si>
  <si>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</si>
  <si>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</si>
  <si>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</si>
  <si>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</si>
  <si>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</si>
  <si>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</si>
  <si>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</si>
  <si>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</si>
  <si>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</si>
  <si>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</si>
  <si>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</si>
  <si>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</si>
  <si>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</si>
  <si>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</si>
  <si>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</si>
  <si>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</si>
  <si>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</si>
  <si>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</si>
  <si>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</si>
  <si>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</si>
  <si>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</si>
  <si>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</si>
  <si>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</si>
  <si>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</si>
  <si>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</si>
  <si>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</si>
  <si>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</si>
  <si>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</si>
  <si>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</si>
  <si>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</si>
  <si>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</si>
  <si>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</si>
  <si>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</si>
  <si>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</si>
  <si>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</si>
  <si>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</si>
  <si>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</si>
  <si>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</si>
  <si>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</si>
  <si>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</si>
  <si>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</si>
  <si>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</si>
  <si>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</si>
  <si>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</si>
  <si>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</si>
  <si>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</si>
  <si>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</si>
  <si>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</si>
  <si>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</si>
  <si>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</si>
  <si>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</si>
  <si>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</si>
  <si>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</si>
  <si>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</si>
  <si>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</si>
  <si>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</si>
  <si>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</si>
  <si>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</si>
  <si>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</si>
  <si>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</si>
  <si>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</si>
  <si>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</si>
  <si>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</si>
  <si>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</si>
  <si>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</si>
  <si>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</si>
  <si>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</si>
  <si>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</si>
  <si>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</si>
  <si>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</si>
  <si>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</si>
  <si>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</si>
  <si>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</si>
  <si>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</si>
  <si>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</si>
  <si>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</si>
  <si>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</si>
  <si>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</si>
  <si>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</si>
  <si>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</si>
  <si>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</si>
  <si>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</si>
  <si>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</si>
  <si>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</si>
  <si>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</si>
  <si>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</si>
  <si>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</si>
  <si>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</si>
  <si>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</si>
  <si>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</si>
  <si>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</si>
  <si>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</si>
  <si>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</si>
  <si>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</si>
  <si>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</si>
  <si>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</si>
  <si>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</si>
  <si>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</si>
  <si>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</si>
  <si>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</si>
  <si>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</si>
  <si>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</si>
  <si>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</si>
  <si>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</si>
  <si>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</si>
  <si>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</si>
  <si>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</si>
  <si>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</si>
  <si>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</si>
  <si>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</si>
  <si>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</si>
  <si>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</si>
  <si>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</si>
  <si>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</si>
  <si>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</si>
  <si>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</si>
  <si>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</si>
  <si>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</si>
  <si>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</si>
  <si>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</si>
  <si>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</si>
  <si>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</si>
  <si>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</si>
  <si>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</si>
  <si>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</si>
  <si>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</si>
  <si>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</si>
  <si>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</si>
  <si>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</si>
  <si>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</si>
  <si>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</si>
  <si>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</si>
  <si>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</si>
  <si>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</si>
  <si>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</si>
  <si>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</si>
  <si>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</si>
  <si>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</si>
  <si>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</si>
  <si>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</si>
  <si>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</si>
  <si>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</si>
  <si>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</si>
  <si>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</si>
  <si>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</si>
  <si>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</si>
  <si>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</si>
  <si>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</si>
  <si>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</si>
  <si>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</si>
  <si>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</si>
  <si>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</si>
  <si>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</si>
  <si>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</si>
  <si>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</si>
  <si>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</si>
  <si>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</si>
  <si>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</si>
  <si>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</si>
  <si>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</si>
  <si>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</si>
  <si>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</si>
  <si>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</si>
  <si>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</si>
  <si>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</si>
  <si>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</si>
  <si>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</si>
  <si>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</si>
  <si>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</si>
  <si>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</si>
  <si>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</si>
  <si>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</si>
  <si>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</si>
  <si>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</si>
  <si>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</si>
  <si>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</si>
  <si>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</si>
  <si>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</si>
  <si>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</si>
  <si>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</si>
  <si>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</si>
  <si>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</si>
  <si>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</si>
  <si>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</si>
  <si>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</si>
  <si>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</si>
  <si>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</si>
  <si>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</si>
  <si>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</si>
  <si>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</si>
  <si>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</si>
  <si>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</si>
  <si>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</si>
  <si>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</si>
  <si>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</si>
  <si>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</si>
  <si>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</si>
  <si>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</si>
  <si>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</si>
  <si>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</si>
  <si>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</si>
  <si>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</si>
  <si>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</si>
  <si>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</si>
  <si>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</si>
  <si>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</si>
  <si>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</si>
  <si>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</si>
  <si>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</si>
  <si>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</si>
  <si>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</si>
  <si>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</si>
  <si>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</si>
  <si>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</si>
  <si>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</si>
  <si>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</si>
  <si>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</si>
  <si>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</si>
  <si>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</si>
  <si>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</si>
  <si>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</si>
  <si>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</si>
  <si>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</si>
  <si>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</si>
  <si>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</si>
  <si>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</si>
  <si>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</si>
  <si>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</si>
  <si>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</si>
  <si>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</si>
  <si>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</si>
  <si>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</si>
  <si>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</si>
  <si>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</si>
  <si>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</si>
  <si>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</si>
  <si>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</si>
  <si>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</si>
  <si>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</si>
  <si>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</si>
  <si>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</si>
  <si>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</si>
  <si>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</si>
  <si>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</si>
  <si>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</si>
  <si>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</si>
  <si>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</si>
  <si>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</si>
  <si>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</si>
  <si>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</si>
  <si>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</si>
  <si>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</si>
  <si>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</si>
  <si>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</si>
  <si>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</si>
  <si>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</si>
  <si>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</si>
  <si>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</si>
  <si>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</si>
  <si>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</si>
  <si>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</si>
  <si>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</si>
  <si>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</si>
  <si>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</si>
  <si>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</si>
  <si>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</si>
  <si>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</si>
  <si>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</si>
  <si>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</si>
  <si>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</si>
  <si>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</si>
  <si>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</si>
  <si>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</si>
  <si>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</si>
  <si>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</si>
  <si>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</si>
  <si>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</si>
  <si>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</si>
  <si>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</si>
  <si>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</si>
  <si>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</si>
  <si>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</si>
  <si>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</si>
  <si>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</si>
  <si>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</si>
  <si>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</si>
  <si>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</si>
  <si>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</si>
  <si>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</si>
  <si>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</si>
  <si>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</si>
  <si>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</si>
  <si>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</si>
  <si>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</si>
  <si>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</si>
  <si>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</si>
  <si>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</si>
  <si>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</si>
  <si>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</si>
  <si>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</si>
  <si>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</si>
  <si>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</si>
  <si>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</si>
  <si>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</si>
  <si>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</si>
  <si>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</si>
  <si>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</si>
  <si>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</si>
  <si>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</si>
  <si>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</si>
  <si>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</si>
  <si>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</si>
  <si>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</si>
  <si>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</si>
  <si>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</si>
  <si>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</si>
  <si>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</si>
  <si>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</si>
  <si>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</si>
  <si>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</si>
  <si>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</si>
  <si>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</si>
  <si>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</si>
  <si>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</si>
  <si>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</si>
  <si>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</si>
  <si>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</si>
  <si>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</si>
  <si>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</si>
  <si>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</si>
  <si>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</si>
  <si>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</si>
  <si>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</si>
  <si>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</si>
  <si>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</si>
  <si>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</si>
  <si>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</si>
  <si>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</si>
  <si>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</si>
  <si>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</si>
  <si>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</si>
  <si>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</si>
  <si>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</si>
  <si>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</si>
  <si>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</si>
  <si>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</si>
  <si>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</si>
  <si>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</si>
  <si>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</si>
  <si>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</si>
  <si>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</si>
  <si>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</si>
  <si>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</si>
  <si>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</si>
  <si>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</si>
  <si>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</si>
  <si>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</si>
  <si>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</si>
  <si>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</si>
  <si>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</si>
  <si>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</si>
  <si>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</si>
  <si>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</si>
  <si>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</si>
  <si>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</si>
  <si>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</si>
  <si>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</si>
  <si>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</si>
  <si>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</si>
  <si>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</si>
  <si>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</si>
  <si>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</si>
  <si>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</si>
  <si>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</si>
  <si>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</si>
  <si>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</si>
  <si>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</si>
  <si>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</si>
  <si>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</si>
  <si>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</si>
  <si>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</si>
  <si>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</si>
  <si>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</si>
  <si>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</si>
  <si>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</si>
  <si>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</si>
  <si>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</si>
  <si>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</si>
  <si>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</si>
  <si>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</si>
  <si>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</si>
  <si>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</si>
  <si>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</si>
  <si>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</si>
  <si>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</si>
  <si>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</si>
  <si>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</si>
  <si>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</si>
  <si>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</si>
  <si>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</si>
  <si>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</si>
  <si>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</si>
  <si>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</si>
  <si>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</si>
  <si>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</si>
  <si>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</si>
  <si>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</si>
  <si>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</si>
  <si>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</si>
  <si>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</si>
  <si>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</si>
  <si>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</si>
  <si>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</si>
  <si>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</si>
  <si>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</si>
  <si>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</si>
  <si>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</si>
  <si>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</si>
  <si>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</si>
  <si>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</si>
  <si>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</si>
  <si>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</si>
  <si>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</si>
  <si>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</si>
  <si>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</si>
  <si>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</si>
  <si>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</si>
  <si>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</si>
  <si>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</si>
  <si>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</si>
  <si>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</si>
  <si>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</si>
  <si>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</si>
  <si>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</si>
  <si>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</si>
  <si>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</si>
  <si>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</si>
  <si>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</si>
  <si>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</si>
  <si>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</si>
  <si>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</si>
  <si>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</si>
  <si>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</si>
  <si>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</si>
  <si>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</si>
  <si>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</si>
  <si>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</si>
  <si>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</si>
  <si>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</si>
  <si>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</si>
  <si>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</si>
  <si>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</si>
  <si>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</si>
  <si>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</si>
  <si>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</si>
  <si>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</si>
  <si>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</si>
  <si>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</si>
  <si>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</si>
  <si>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</si>
  <si>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</si>
  <si>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</si>
  <si>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</si>
  <si>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</si>
  <si>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</si>
  <si>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</si>
  <si>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</si>
  <si>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</si>
  <si>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</si>
  <si>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</si>
  <si>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</si>
  <si>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</si>
  <si>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</si>
  <si>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</si>
  <si>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</si>
  <si>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</si>
  <si>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</si>
  <si>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</si>
  <si>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</si>
  <si>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</si>
  <si>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</si>
  <si>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</si>
  <si>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</si>
  <si>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</si>
  <si>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</si>
  <si>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</si>
  <si>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</si>
  <si>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</si>
  <si>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</si>
  <si>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</si>
  <si>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</si>
  <si>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</si>
  <si>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</si>
  <si>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</si>
  <si>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</si>
  <si>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</si>
  <si>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</si>
  <si>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</si>
  <si>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</si>
  <si>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</si>
  <si>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</si>
  <si>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</si>
  <si>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</si>
  <si>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</si>
  <si>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</si>
  <si>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</si>
  <si>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</si>
  <si>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</si>
  <si>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</si>
  <si>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</si>
  <si>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</si>
  <si>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</si>
  <si>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</si>
  <si>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</si>
  <si>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</si>
  <si>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</si>
  <si>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</si>
  <si>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</si>
  <si>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</si>
  <si>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</si>
  <si>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</si>
  <si>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</si>
  <si>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</si>
  <si>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</si>
  <si>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</si>
  <si>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</si>
  <si>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</si>
  <si>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</si>
  <si>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</si>
  <si>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</si>
  <si>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</si>
  <si>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</si>
  <si>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</si>
  <si>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</si>
  <si>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</si>
  <si>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</si>
  <si>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</si>
  <si>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</si>
  <si>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</si>
  <si>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</si>
  <si>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</si>
  <si>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</si>
  <si>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</si>
  <si>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</si>
  <si>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</si>
  <si>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</si>
  <si>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</si>
  <si>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</si>
  <si>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</si>
  <si>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</si>
  <si>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</si>
  <si>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</si>
  <si>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</si>
  <si>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</si>
  <si>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</si>
  <si>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</si>
  <si>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</si>
  <si>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</si>
  <si>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</si>
  <si>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</si>
  <si>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</si>
  <si>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</si>
  <si>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</si>
  <si>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</si>
  <si>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</si>
  <si>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</si>
  <si>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</si>
  <si>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</si>
  <si>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</si>
  <si>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</si>
  <si>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</si>
  <si>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</si>
  <si>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</si>
  <si>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</si>
  <si>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</si>
  <si>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</si>
  <si>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</si>
  <si>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</si>
  <si>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</si>
  <si>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</si>
  <si>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</si>
  <si>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</si>
  <si>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</si>
  <si>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</si>
  <si>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</si>
  <si>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</si>
  <si>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</si>
  <si>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</si>
  <si>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</si>
  <si>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</si>
  <si>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</si>
  <si>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</si>
  <si>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</si>
  <si>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</si>
  <si>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</si>
  <si>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</si>
  <si>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</si>
  <si>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</si>
  <si>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</si>
  <si>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</si>
  <si>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</si>
  <si>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</si>
  <si>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</si>
  <si>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</si>
  <si>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</si>
  <si>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</si>
  <si>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</si>
  <si>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</si>
  <si>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</si>
  <si>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</si>
  <si>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</si>
  <si>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</si>
  <si>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</si>
  <si>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</si>
  <si>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</si>
  <si>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</si>
  <si>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</si>
  <si>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</si>
  <si>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</si>
  <si>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</si>
  <si>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</si>
  <si>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</si>
  <si>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</si>
  <si>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</si>
  <si>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</si>
  <si>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</si>
  <si>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</si>
  <si>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</si>
  <si>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</si>
  <si>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</si>
  <si>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</si>
  <si>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</si>
  <si>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</si>
  <si>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</si>
  <si>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</si>
  <si>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</si>
  <si>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</si>
  <si>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</si>
  <si>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</si>
  <si>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</si>
  <si>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</si>
  <si>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</si>
  <si>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</si>
  <si>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</si>
  <si>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</si>
  <si>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</si>
  <si>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</si>
  <si>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</si>
  <si>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</si>
  <si>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</si>
  <si>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</si>
  <si>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</si>
  <si>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</si>
  <si>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</si>
  <si>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</si>
  <si>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</si>
  <si>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</si>
  <si>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</si>
  <si>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</si>
  <si>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</si>
  <si>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</si>
  <si>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</si>
  <si>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</si>
  <si>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</si>
  <si>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</si>
  <si>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</si>
  <si>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</si>
  <si>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</si>
  <si>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</si>
  <si>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</si>
  <si>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</si>
  <si>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</si>
  <si>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</si>
  <si>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</si>
  <si>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</si>
  <si>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</si>
  <si>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</si>
  <si>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</si>
  <si>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</si>
  <si>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</si>
  <si>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</si>
  <si>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</si>
  <si>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</si>
  <si>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</si>
  <si>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</si>
  <si>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</si>
  <si>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</si>
  <si>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</si>
  <si>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</si>
  <si>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</si>
  <si>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</si>
  <si>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</si>
  <si>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</si>
  <si>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</si>
  <si>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</si>
  <si>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</si>
  <si>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</si>
  <si>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</si>
  <si>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</si>
  <si>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</si>
  <si>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</si>
  <si>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</si>
  <si>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</si>
  <si>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</si>
  <si>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</si>
  <si>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</si>
  <si>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</si>
  <si>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</si>
  <si>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</si>
  <si>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</si>
  <si>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</si>
  <si>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</si>
  <si>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</si>
  <si>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</si>
  <si>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</si>
  <si>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</si>
  <si>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</si>
  <si>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</si>
  <si>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</si>
  <si>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</si>
  <si>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</si>
  <si>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</si>
  <si>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</si>
  <si>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</si>
  <si>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</si>
  <si>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</si>
  <si>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</si>
  <si>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</si>
  <si>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</si>
  <si>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</si>
  <si>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</si>
  <si>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</si>
  <si>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</si>
  <si>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</si>
  <si>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</si>
  <si>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</si>
  <si>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</si>
  <si>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</si>
  <si>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</si>
  <si>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</si>
  <si>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</si>
  <si>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</si>
  <si>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</si>
  <si>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</si>
  <si>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</si>
  <si>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</si>
  <si>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</si>
  <si>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</si>
  <si>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</si>
  <si>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</si>
  <si>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</si>
  <si>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</si>
  <si>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</si>
  <si>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</si>
  <si>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</si>
  <si>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</si>
  <si>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</si>
  <si>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</si>
  <si>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</si>
  <si>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</si>
  <si>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</si>
  <si>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</si>
  <si>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</si>
  <si>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</si>
  <si>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</si>
  <si>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</si>
  <si>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</si>
  <si>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</si>
  <si>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</si>
  <si>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</si>
  <si>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</si>
  <si>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</si>
  <si>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</si>
  <si>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</si>
  <si>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</si>
  <si>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</si>
  <si>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</si>
  <si>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</si>
  <si>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</si>
  <si>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</si>
  <si>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</si>
  <si>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</si>
  <si>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</si>
  <si>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</si>
  <si>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</si>
  <si>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</si>
  <si>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</si>
  <si>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</si>
  <si>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</si>
  <si>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</si>
  <si>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</si>
  <si>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</si>
  <si>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</si>
  <si>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</si>
  <si>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</si>
  <si>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</si>
  <si>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</si>
  <si>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</si>
  <si>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</si>
  <si>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</si>
  <si>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</si>
  <si>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</si>
  <si>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</si>
  <si>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</si>
  <si>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</si>
  <si>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</si>
  <si>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</si>
  <si>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</si>
  <si>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</si>
  <si>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</si>
  <si>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</si>
  <si>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</si>
  <si>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</si>
  <si>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</si>
  <si>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</si>
  <si>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</si>
  <si>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</si>
  <si>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</si>
  <si>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</si>
  <si>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</si>
  <si>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</si>
  <si>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</si>
  <si>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</si>
  <si>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</si>
  <si>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</si>
  <si>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</si>
  <si>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</si>
  <si>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</si>
  <si>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</si>
  <si>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</si>
  <si>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</si>
  <si>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</si>
  <si>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</si>
  <si>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</si>
  <si>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</si>
  <si>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</si>
  <si>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</si>
  <si>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</si>
  <si>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</si>
  <si>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</si>
  <si>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</si>
  <si>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</si>
  <si>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</si>
  <si>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</si>
  <si>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</si>
  <si>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</si>
  <si>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</si>
  <si>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</si>
  <si>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</si>
  <si>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</si>
  <si>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</si>
  <si>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</si>
  <si>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</si>
  <si>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</si>
  <si>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</si>
  <si>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</si>
  <si>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</si>
  <si>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</si>
  <si>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</si>
  <si>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</si>
  <si>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</si>
  <si>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</si>
  <si>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</si>
  <si>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</si>
  <si>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</si>
  <si>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</si>
  <si>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</si>
  <si>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</si>
  <si>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</si>
  <si>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</si>
  <si>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</si>
  <si>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</si>
  <si>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</si>
  <si>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</si>
  <si>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</si>
  <si>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</si>
  <si>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</si>
  <si>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</si>
  <si>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</si>
  <si>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</si>
  <si>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</si>
  <si>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</si>
  <si>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</si>
  <si>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</si>
  <si>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</si>
  <si>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</si>
  <si>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</si>
  <si>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</si>
  <si>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</si>
  <si>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</si>
  <si>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</si>
  <si>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</si>
  <si>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</si>
  <si>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</si>
  <si>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</si>
  <si>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</si>
  <si>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</si>
  <si>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</si>
  <si>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</si>
  <si>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</si>
  <si>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</si>
  <si>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</si>
  <si>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</si>
  <si>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</si>
  <si>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</si>
  <si>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</si>
  <si>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</si>
  <si>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</si>
  <si>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</si>
  <si>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</si>
  <si>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</si>
  <si>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</si>
  <si>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</si>
  <si>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</si>
  <si>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</si>
  <si>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</si>
  <si>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</si>
  <si>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</si>
  <si>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</si>
  <si>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</si>
  <si>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</si>
  <si>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</si>
  <si>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</si>
  <si>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</si>
  <si>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</si>
  <si>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</si>
  <si>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</si>
  <si>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</si>
  <si>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</si>
  <si>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</si>
  <si>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</si>
  <si>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</si>
  <si>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</si>
  <si>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</si>
  <si>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</si>
  <si>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</si>
  <si>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</si>
  <si>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</si>
  <si>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</si>
  <si>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</si>
  <si>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</si>
  <si>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</si>
  <si>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</si>
  <si>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</si>
  <si>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</si>
  <si>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</si>
  <si>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</si>
  <si>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</si>
  <si>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</si>
  <si>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</si>
  <si>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</si>
  <si>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</si>
  <si>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</si>
  <si>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</si>
  <si>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</si>
  <si>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</si>
  <si>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</si>
  <si>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</si>
  <si>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</si>
  <si>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</si>
  <si>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</si>
  <si>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</si>
  <si>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</si>
  <si>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</si>
  <si>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</si>
  <si>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</si>
  <si>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</si>
  <si>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</si>
  <si>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</si>
  <si>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</si>
  <si>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</si>
  <si>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</si>
  <si>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</si>
  <si>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</si>
  <si>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</si>
  <si>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</si>
  <si>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</si>
  <si>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</si>
  <si>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</si>
  <si>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</si>
  <si>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</si>
  <si>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</si>
  <si>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</si>
  <si>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</si>
  <si>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</si>
  <si>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</si>
  <si>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</si>
  <si>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</si>
  <si>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</si>
  <si>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</si>
  <si>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</si>
  <si>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</si>
  <si>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</si>
  <si>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</si>
  <si>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</si>
  <si>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</si>
  <si>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</si>
  <si>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</si>
  <si>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</si>
  <si>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</si>
  <si>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</si>
  <si>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</si>
  <si>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</si>
  <si>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</si>
  <si>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</si>
  <si>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</si>
  <si>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</si>
  <si>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</si>
  <si>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</si>
  <si>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</si>
  <si>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</si>
  <si>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</si>
  <si>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</si>
  <si>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</si>
  <si>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</si>
  <si>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</si>
  <si>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</si>
  <si>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</si>
  <si>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</si>
  <si>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</si>
  <si>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</si>
  <si>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</si>
  <si>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</si>
  <si>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</si>
  <si>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</si>
  <si>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</si>
  <si>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</si>
  <si>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</si>
  <si>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</si>
  <si>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</si>
  <si>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</si>
  <si>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</si>
  <si>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</si>
  <si>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</si>
  <si>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</si>
  <si>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</si>
  <si>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</si>
  <si>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</si>
  <si>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</si>
  <si>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</si>
  <si>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</si>
  <si>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</si>
  <si>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</si>
  <si>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</si>
  <si>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</si>
  <si>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</si>
  <si>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</si>
  <si>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</si>
  <si>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</si>
  <si>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</si>
  <si>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</si>
  <si>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</si>
  <si>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</si>
  <si>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</si>
  <si>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</si>
  <si>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</si>
  <si>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</si>
  <si>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</si>
  <si>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</si>
  <si>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</si>
  <si>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</si>
  <si>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</si>
  <si>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</si>
  <si>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</si>
  <si>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</si>
  <si>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</si>
  <si>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</si>
  <si>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</si>
  <si>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</si>
  <si>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</si>
  <si>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</si>
  <si>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</si>
  <si>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</si>
  <si>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</si>
  <si>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</si>
  <si>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</si>
  <si>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</si>
  <si>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</si>
  <si>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</si>
  <si>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</si>
  <si>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</si>
  <si>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</si>
  <si>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</si>
  <si>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</si>
  <si>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</si>
  <si>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</si>
  <si>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</si>
  <si>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</si>
  <si>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</si>
  <si>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</si>
  <si>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</si>
  <si>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</si>
  <si>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</si>
  <si>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</si>
  <si>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</si>
  <si>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</si>
  <si>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</si>
  <si>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</si>
  <si>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</si>
  <si>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</si>
  <si>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</si>
  <si>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</si>
  <si>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</si>
  <si>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</si>
  <si>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</si>
  <si>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</si>
  <si>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</si>
  <si>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</si>
  <si>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</si>
  <si>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</si>
  <si>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</si>
  <si>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</si>
  <si>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</si>
  <si>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</si>
  <si>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</si>
  <si>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</si>
  <si>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</si>
  <si>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</si>
  <si>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</si>
  <si>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</si>
  <si>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</si>
  <si>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</si>
  <si>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</si>
  <si>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</si>
  <si>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</si>
  <si>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</si>
  <si>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</si>
  <si>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</si>
  <si>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</si>
  <si>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</si>
  <si>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</si>
  <si>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</si>
  <si>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</si>
  <si>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</si>
  <si>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</si>
  <si>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</si>
  <si>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</si>
  <si>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</si>
  <si>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</si>
  <si>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</si>
  <si>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</si>
  <si>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</si>
  <si>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</si>
  <si>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</si>
  <si>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</si>
  <si>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</si>
  <si>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</si>
  <si>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</si>
  <si>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</si>
  <si>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</si>
  <si>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</si>
  <si>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</si>
  <si>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</si>
  <si>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</si>
  <si>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</si>
  <si>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</si>
  <si>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</si>
  <si>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</si>
  <si>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</si>
  <si>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</si>
  <si>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</si>
  <si>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</si>
  <si>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</si>
  <si>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</si>
  <si>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</si>
  <si>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</si>
  <si>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</si>
  <si>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</si>
  <si>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</si>
  <si>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</si>
  <si>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</si>
  <si>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</si>
  <si>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</si>
  <si>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</si>
  <si>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</si>
  <si>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</si>
  <si>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</si>
  <si>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</si>
  <si>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</si>
  <si>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</si>
  <si>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</si>
  <si>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</si>
  <si>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</si>
  <si>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</si>
  <si>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</si>
  <si>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</si>
  <si>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</si>
  <si>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</si>
  <si>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</si>
  <si>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</si>
  <si>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</si>
  <si>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</si>
  <si>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</si>
  <si>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</si>
  <si>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</si>
  <si>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</si>
  <si>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</si>
  <si>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</si>
  <si>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</si>
  <si>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</si>
  <si>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</si>
  <si>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</si>
  <si>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</si>
  <si>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</si>
  <si>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</si>
  <si>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</si>
  <si>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</si>
  <si>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</si>
  <si>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</si>
  <si>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</si>
  <si>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</si>
  <si>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</si>
  <si>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</si>
  <si>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</si>
  <si>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</si>
  <si>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</si>
  <si>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</si>
  <si>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</si>
  <si>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</si>
  <si>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</si>
  <si>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</si>
  <si>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</si>
  <si>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</si>
  <si>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</si>
  <si>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</si>
  <si>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</si>
  <si>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</si>
  <si>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</si>
  <si>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</si>
  <si>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</si>
  <si>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</si>
  <si>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</si>
  <si>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</si>
  <si>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</si>
  <si>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</si>
  <si>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</si>
  <si>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</si>
  <si>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</si>
  <si>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</si>
  <si>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</si>
  <si>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</si>
  <si>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</si>
  <si>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</si>
  <si>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</si>
  <si>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</si>
  <si>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</si>
  <si>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</si>
  <si>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</si>
  <si>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</si>
  <si>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</si>
  <si>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</si>
  <si>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</si>
  <si>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</si>
  <si>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</si>
  <si>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</si>
  <si>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</si>
  <si>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</si>
  <si>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</si>
  <si>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</si>
  <si>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</si>
  <si>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</si>
  <si>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</si>
  <si>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</si>
  <si>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</si>
  <si>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</si>
  <si>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</si>
  <si>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</si>
  <si>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</si>
  <si>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</si>
  <si>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</si>
  <si>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</si>
  <si>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</si>
  <si>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</si>
  <si>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</si>
  <si>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</si>
  <si>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</si>
  <si>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</si>
  <si>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</si>
  <si>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</si>
  <si>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</si>
  <si>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</si>
  <si>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</si>
  <si>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</si>
  <si>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</si>
  <si>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</si>
  <si>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</si>
  <si>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</si>
  <si>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</si>
  <si>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</si>
  <si>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</si>
  <si>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</si>
  <si>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</si>
  <si>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</si>
  <si>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</si>
  <si>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</si>
  <si>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</si>
  <si>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</si>
  <si>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</si>
  <si>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</si>
  <si>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</si>
  <si>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</si>
  <si>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</si>
  <si>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</si>
  <si>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</si>
  <si>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</si>
  <si>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</si>
  <si>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</si>
  <si>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</si>
  <si>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</si>
  <si>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</si>
  <si>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</si>
  <si>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</si>
  <si>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</si>
  <si>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</si>
  <si>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</si>
  <si>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</si>
  <si>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</si>
  <si>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</si>
  <si>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</si>
  <si>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</si>
  <si>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</si>
  <si>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</si>
  <si>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</si>
  <si>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</si>
  <si>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</si>
  <si>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</si>
  <si>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</si>
  <si>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</si>
  <si>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</si>
  <si>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</si>
  <si>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</si>
  <si>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</si>
  <si>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</si>
  <si>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</si>
  <si>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</si>
  <si>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</si>
  <si>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</si>
  <si>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</si>
  <si>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</si>
  <si>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</si>
  <si>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</si>
  <si>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</si>
  <si>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</si>
  <si>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</si>
  <si>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</si>
  <si>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</si>
  <si>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</si>
  <si>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</si>
  <si>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</si>
  <si>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</si>
  <si>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</si>
  <si>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</si>
  <si>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</si>
  <si>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</si>
  <si>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</si>
  <si>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</si>
  <si>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</si>
  <si>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</si>
  <si>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</si>
  <si>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</si>
  <si>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</si>
  <si>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</si>
  <si>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</si>
  <si>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</si>
  <si>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</si>
  <si>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</si>
  <si>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</si>
  <si>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</si>
  <si>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</si>
  <si>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</si>
  <si>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</si>
  <si>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</si>
  <si>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</si>
  <si>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</si>
  <si>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</si>
  <si>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</si>
  <si>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</si>
  <si>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</si>
  <si>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</si>
  <si>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</si>
  <si>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</si>
  <si>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</si>
  <si>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</si>
  <si>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</si>
  <si>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</si>
  <si>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</si>
  <si>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</si>
  <si>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</si>
  <si>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</si>
  <si>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</si>
  <si>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</si>
  <si>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</si>
  <si>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</si>
  <si>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</si>
  <si>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</si>
  <si>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</si>
  <si>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</si>
  <si>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</si>
  <si>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</si>
  <si>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</si>
  <si>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</si>
  <si>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</si>
  <si>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</si>
  <si>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</si>
  <si>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</si>
  <si>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</si>
  <si>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</si>
  <si>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</si>
  <si>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</si>
  <si>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</si>
  <si>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</si>
  <si>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</si>
  <si>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</si>
  <si>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</si>
  <si>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</si>
  <si>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</si>
  <si>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</si>
  <si>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</si>
  <si>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</si>
  <si>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</si>
  <si>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</si>
  <si>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</si>
  <si>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</si>
  <si>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</si>
  <si>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</si>
  <si>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</si>
  <si>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</si>
  <si>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</si>
  <si>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</si>
  <si>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</si>
  <si>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</si>
  <si>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</si>
  <si>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</si>
  <si>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</si>
  <si>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</si>
  <si>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</si>
  <si>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</si>
  <si>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</si>
  <si>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</si>
  <si>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</si>
  <si>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</si>
  <si>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</si>
  <si>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</si>
  <si>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</si>
  <si>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</si>
  <si>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</si>
  <si>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</si>
  <si>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</si>
  <si>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</si>
  <si>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</si>
  <si>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</si>
  <si>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</si>
  <si>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</si>
  <si>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</si>
  <si>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</si>
  <si>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</si>
  <si>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</si>
  <si>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</si>
  <si>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</si>
  <si>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</si>
  <si>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</si>
  <si>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</si>
  <si>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</si>
  <si>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</si>
  <si>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</si>
  <si>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</si>
  <si>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</si>
  <si>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</si>
  <si>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</si>
  <si>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</si>
  <si>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</si>
  <si>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</si>
  <si>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</si>
  <si>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</si>
  <si>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</si>
  <si>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</si>
  <si>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</si>
  <si>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</si>
  <si>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</si>
  <si>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</si>
  <si>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</si>
  <si>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</si>
  <si>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</si>
  <si>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</si>
  <si>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</si>
  <si>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</si>
  <si>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</si>
  <si>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</si>
  <si>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</si>
  <si>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</si>
  <si>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</si>
  <si>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</si>
  <si>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</si>
  <si>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</si>
  <si>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</si>
  <si>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</si>
  <si>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</si>
  <si>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</si>
  <si>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</si>
  <si>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</si>
  <si>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</si>
  <si>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</si>
  <si>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</si>
  <si>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</si>
  <si>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</si>
  <si>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</si>
  <si>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</si>
  <si>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</si>
  <si>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</si>
  <si>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</si>
  <si>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</si>
  <si>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</si>
  <si>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</si>
  <si>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</si>
  <si>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</si>
  <si>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</si>
  <si>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</si>
  <si>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</si>
  <si>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</si>
  <si>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</si>
  <si>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</si>
  <si>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</si>
  <si>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</si>
  <si>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</si>
  <si>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</si>
  <si>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</si>
  <si>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</si>
  <si>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</si>
  <si>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</si>
  <si>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</si>
  <si>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</si>
  <si>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</si>
  <si>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</si>
  <si>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</si>
  <si>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</si>
  <si>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</si>
  <si>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</si>
  <si>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</si>
  <si>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</si>
  <si>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</si>
  <si>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</si>
  <si>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</si>
  <si>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</si>
  <si>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</si>
  <si>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</si>
  <si>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</si>
  <si>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</si>
  <si>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</si>
  <si>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</si>
  <si>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</si>
  <si>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</si>
  <si>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</si>
  <si>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</si>
  <si>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</si>
  <si>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</si>
  <si>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</si>
  <si>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</si>
  <si>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</si>
  <si>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</si>
  <si>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</si>
  <si>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</si>
  <si>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</si>
  <si>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</si>
  <si>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</si>
  <si>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</si>
  <si>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</si>
  <si>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</si>
  <si>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</si>
  <si>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</si>
  <si>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</si>
  <si>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</si>
  <si>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</si>
  <si>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</si>
  <si>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</si>
  <si>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</si>
  <si>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</si>
  <si>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</si>
  <si>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</si>
  <si>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</si>
  <si>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</si>
  <si>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</si>
  <si>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</si>
  <si>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</si>
  <si>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</si>
  <si>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</si>
  <si>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</si>
  <si>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</si>
  <si>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</si>
  <si>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</si>
  <si>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</si>
  <si>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</si>
  <si>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</si>
  <si>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</si>
  <si>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</si>
  <si>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</si>
  <si>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</si>
  <si>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</si>
  <si>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</si>
  <si>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</si>
  <si>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</si>
  <si>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</si>
  <si>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</si>
  <si>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</si>
  <si>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</si>
  <si>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</si>
  <si>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</si>
  <si>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</si>
  <si>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</si>
  <si>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</si>
  <si>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</si>
  <si>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</si>
  <si>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</si>
  <si>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</si>
  <si>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</si>
  <si>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</si>
  <si>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</si>
  <si>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</si>
  <si>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</si>
  <si>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</si>
  <si>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</si>
  <si>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</si>
  <si>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</si>
  <si>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</si>
  <si>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</si>
  <si>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</si>
  <si>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</si>
  <si>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</si>
  <si>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</si>
  <si>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</si>
  <si>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</si>
  <si>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</si>
  <si>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</si>
  <si>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</si>
  <si>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</si>
  <si>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</si>
  <si>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</si>
  <si>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</si>
  <si>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</si>
  <si>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</si>
  <si>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</si>
  <si>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</si>
  <si>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</si>
  <si>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</si>
  <si>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</si>
  <si>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</si>
  <si>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</si>
  <si>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</si>
  <si>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</si>
  <si>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</si>
  <si>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</si>
  <si>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</si>
  <si>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</si>
  <si>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</si>
  <si>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</si>
  <si>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</si>
  <si>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</si>
  <si>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</si>
  <si>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</si>
  <si>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</si>
  <si>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</si>
  <si>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</si>
  <si>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</si>
  <si>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</si>
  <si>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</si>
  <si>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</si>
  <si>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</si>
  <si>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</si>
  <si>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</si>
  <si>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</si>
  <si>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</si>
  <si>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</si>
  <si>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</si>
  <si>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</si>
  <si>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</si>
  <si>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</si>
  <si>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</si>
  <si>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</si>
  <si>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</si>
  <si>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</si>
  <si>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</si>
  <si>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</si>
  <si>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</si>
  <si>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</si>
  <si>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</si>
  <si>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</si>
  <si>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</si>
  <si>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</si>
  <si>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</si>
  <si>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</si>
  <si>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</si>
  <si>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</si>
  <si>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</si>
  <si>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</si>
  <si>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</si>
  <si>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</si>
  <si>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</si>
  <si>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</si>
  <si>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</si>
  <si>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</si>
  <si>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</si>
  <si>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</si>
  <si>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</si>
  <si>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</si>
  <si>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</si>
  <si>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</si>
  <si>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</si>
  <si>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</si>
  <si>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</si>
  <si>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</si>
  <si>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</si>
  <si>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</si>
  <si>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</si>
  <si>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</si>
  <si>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</si>
  <si>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</si>
  <si>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</si>
  <si>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</si>
  <si>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</si>
  <si>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</si>
  <si>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</si>
  <si>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</si>
  <si>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</si>
  <si>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</si>
  <si>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</si>
  <si>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</si>
  <si>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</si>
  <si>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</si>
  <si>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</si>
  <si>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</si>
  <si>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</si>
  <si>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</si>
  <si>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</si>
  <si>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</si>
  <si>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</si>
  <si>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</si>
  <si>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</si>
  <si>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</si>
  <si>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</si>
  <si>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</si>
  <si>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</si>
  <si>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</si>
  <si>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</si>
  <si>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</si>
  <si>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</si>
  <si>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</si>
  <si>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</si>
  <si>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</si>
  <si>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</si>
  <si>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</si>
  <si>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</si>
  <si>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</si>
  <si>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</si>
  <si>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</si>
  <si>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</si>
  <si>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</si>
  <si>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</si>
  <si>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</si>
  <si>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</si>
  <si>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</si>
  <si>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</si>
  <si>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</si>
  <si>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</si>
  <si>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</si>
  <si>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</si>
  <si>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</si>
  <si>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</si>
  <si>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</si>
  <si>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</si>
  <si>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</si>
  <si>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</si>
  <si>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</si>
  <si>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</si>
  <si>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</si>
  <si>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</si>
  <si>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</si>
  <si>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</si>
  <si>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</si>
  <si>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</si>
  <si>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</si>
  <si>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</si>
  <si>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</si>
  <si>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</si>
  <si>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</si>
  <si>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</si>
  <si>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</si>
  <si>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</si>
  <si>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</si>
  <si>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</si>
  <si>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</si>
  <si>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</si>
  <si>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</si>
  <si>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</si>
  <si>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</si>
  <si>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</si>
  <si>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</si>
  <si>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</si>
  <si>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</si>
  <si>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</si>
  <si>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</si>
  <si>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</si>
  <si>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</si>
  <si>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</si>
  <si>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</si>
  <si>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</si>
  <si>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</si>
  <si>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</si>
  <si>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</si>
  <si>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</si>
  <si>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</si>
  <si>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</si>
  <si>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</si>
  <si>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</si>
  <si>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</si>
  <si>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</si>
  <si>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</si>
  <si>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</si>
  <si>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</si>
  <si>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</si>
  <si>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</si>
  <si>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</si>
  <si>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</si>
  <si>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</si>
  <si>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</si>
  <si>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</si>
  <si>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</si>
  <si>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</si>
  <si>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</si>
  <si>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</si>
  <si>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</si>
  <si>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</si>
  <si>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</si>
  <si>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</si>
  <si>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</si>
  <si>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</si>
  <si>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</si>
  <si>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</si>
  <si>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</si>
  <si>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</si>
  <si>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</si>
  <si>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</si>
  <si>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</si>
  <si>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</si>
  <si>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</si>
  <si>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</si>
  <si>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</si>
  <si>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</si>
  <si>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</si>
  <si>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</si>
  <si>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</si>
  <si>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</si>
  <si>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</si>
  <si>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</si>
  <si>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</si>
  <si>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</si>
  <si>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</si>
  <si>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</si>
  <si>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</si>
  <si>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</si>
  <si>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</si>
  <si>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</si>
  <si>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</si>
  <si>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</si>
  <si>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</si>
  <si>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</si>
  <si>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</si>
  <si>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</si>
  <si>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</si>
  <si>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</si>
  <si>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</si>
  <si>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</si>
  <si>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</si>
  <si>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</si>
  <si>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</si>
  <si>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</si>
  <si>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</si>
  <si>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</si>
  <si>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</si>
  <si>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</si>
  <si>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</si>
  <si>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</si>
  <si>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</si>
  <si>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</si>
  <si>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</si>
  <si>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</si>
  <si>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</si>
  <si>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</si>
  <si>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</si>
  <si>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</si>
  <si>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</si>
  <si>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</si>
  <si>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</si>
  <si>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</si>
  <si>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</si>
  <si>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</si>
  <si>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</si>
  <si>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</si>
  <si>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</si>
  <si>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</si>
  <si>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</si>
  <si>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</si>
  <si>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</si>
  <si>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</si>
  <si>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</si>
  <si>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</si>
  <si>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</si>
  <si>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</si>
  <si>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</si>
  <si>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</si>
  <si>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</si>
  <si>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</si>
  <si>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</si>
  <si>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</si>
  <si>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</si>
  <si>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</si>
  <si>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</si>
  <si>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</si>
  <si>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</si>
  <si>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</si>
  <si>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</si>
  <si>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</si>
  <si>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</si>
  <si>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</si>
  <si>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</si>
  <si>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</si>
  <si>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</si>
  <si>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</si>
  <si>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</si>
  <si>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</si>
  <si>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</si>
  <si>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</si>
  <si>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</si>
  <si>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</si>
  <si>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</si>
  <si>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</si>
  <si>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</si>
  <si>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</si>
  <si>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</si>
  <si>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</si>
  <si>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</si>
  <si>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</si>
  <si>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</si>
  <si>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</si>
  <si>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</si>
  <si>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</si>
  <si>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</si>
  <si>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</si>
  <si>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</si>
  <si>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</si>
  <si>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</si>
  <si>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</si>
  <si>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</si>
  <si>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</si>
  <si>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</si>
  <si>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</si>
  <si>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</si>
  <si>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</si>
  <si>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</si>
  <si>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</si>
  <si>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</si>
  <si>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</si>
  <si>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</si>
  <si>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</si>
  <si>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</si>
  <si>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</si>
  <si>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</si>
  <si>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</si>
  <si>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</si>
  <si>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</si>
  <si>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</si>
  <si>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</si>
  <si>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</si>
  <si>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</si>
  <si>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</si>
  <si>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</si>
  <si>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</si>
  <si>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</si>
  <si>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</si>
  <si>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</si>
  <si>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</si>
  <si>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</si>
  <si>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</si>
  <si>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</si>
  <si>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</si>
  <si>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</si>
  <si>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</si>
  <si>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</si>
  <si>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</si>
  <si>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</si>
  <si>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</si>
  <si>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</si>
  <si>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</si>
  <si>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</si>
  <si>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</si>
  <si>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</si>
  <si>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</si>
  <si>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</si>
  <si>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</si>
  <si>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</si>
  <si>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</si>
  <si>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</si>
  <si>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</si>
  <si>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</si>
  <si>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</si>
  <si>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</si>
  <si>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</si>
  <si>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</si>
  <si>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</si>
  <si>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</si>
  <si>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</si>
  <si>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</si>
  <si>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</si>
  <si>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</si>
  <si>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</si>
  <si>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</si>
  <si>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</si>
  <si>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</si>
  <si>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</si>
  <si>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</si>
  <si>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</si>
  <si>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</si>
  <si>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</si>
  <si>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</si>
  <si>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</si>
  <si>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</si>
  <si>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</si>
  <si>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</si>
  <si>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</si>
  <si>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</si>
  <si>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</si>
  <si>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</si>
  <si>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</si>
  <si>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</si>
  <si>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</si>
  <si>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</si>
  <si>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</si>
  <si>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</si>
  <si>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</si>
  <si>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</si>
  <si>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</si>
  <si>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</si>
  <si>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</si>
  <si>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</si>
  <si>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</si>
  <si>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</si>
  <si>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</si>
  <si>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</si>
  <si>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</si>
  <si>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</si>
  <si>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</si>
  <si>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</si>
  <si>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</si>
  <si>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</si>
  <si>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</si>
  <si>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</si>
  <si>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</si>
  <si>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</si>
  <si>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</si>
  <si>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</si>
  <si>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</si>
  <si>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</si>
  <si>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</si>
  <si>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</si>
  <si>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</si>
  <si>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</si>
  <si>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</si>
  <si>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</si>
  <si>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</si>
  <si>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</si>
  <si>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</si>
  <si>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</si>
  <si>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</si>
  <si>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</si>
  <si>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</si>
  <si>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</si>
  <si>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</si>
  <si>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</si>
  <si>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</si>
  <si>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</si>
  <si>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</si>
  <si>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</si>
  <si>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</si>
  <si>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</si>
  <si>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</si>
  <si>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</si>
  <si>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</si>
  <si>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</si>
  <si>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</si>
  <si>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</si>
  <si>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</si>
  <si>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</si>
  <si>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</si>
  <si>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</si>
  <si>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</si>
  <si>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</si>
  <si>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</si>
  <si>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</si>
  <si>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</si>
  <si>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</si>
  <si>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</si>
  <si>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</si>
  <si>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</si>
  <si>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</si>
  <si>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</si>
  <si>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</si>
  <si>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</si>
  <si>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</si>
  <si>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</si>
  <si>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</si>
  <si>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</si>
  <si>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</si>
  <si>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</si>
  <si>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</si>
  <si>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</si>
  <si>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</si>
  <si>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</si>
  <si>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</si>
  <si>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</si>
  <si>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</si>
  <si>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</si>
  <si>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</si>
  <si>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</si>
  <si>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</si>
  <si>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</si>
  <si>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</si>
  <si>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</si>
  <si>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</si>
  <si>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</si>
  <si>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</si>
  <si>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</si>
  <si>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</si>
  <si>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</si>
  <si>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</si>
  <si>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</si>
  <si>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</si>
  <si>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</si>
  <si>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</si>
  <si>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</si>
  <si>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</si>
  <si>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</si>
  <si>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</si>
  <si>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</si>
  <si>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</si>
  <si>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</si>
  <si>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</si>
  <si>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</si>
  <si>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</si>
  <si>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</si>
  <si>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</si>
  <si>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</si>
  <si>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</si>
  <si>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</si>
  <si>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</si>
  <si>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</si>
  <si>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</si>
  <si>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</si>
  <si>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</si>
  <si>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</si>
  <si>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</si>
  <si>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</si>
  <si>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</si>
  <si>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</si>
  <si>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</si>
  <si>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</si>
  <si>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</si>
  <si>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</si>
  <si>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</si>
  <si>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</si>
  <si>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</si>
  <si>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</si>
  <si>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</si>
  <si>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</si>
  <si>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</si>
  <si>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</si>
  <si>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</si>
  <si>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</si>
  <si>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</si>
  <si>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</si>
  <si>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</si>
  <si>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</si>
  <si>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</si>
  <si>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</si>
  <si>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</si>
  <si>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</si>
  <si>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</si>
  <si>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</si>
  <si>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</si>
  <si>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</si>
  <si>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</si>
  <si>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</si>
  <si>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</si>
  <si>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</si>
  <si>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</si>
  <si>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</si>
  <si>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</si>
  <si>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</si>
  <si>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</si>
  <si>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</si>
  <si>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</si>
  <si>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</si>
  <si>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</si>
  <si>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</si>
  <si>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</si>
  <si>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</si>
  <si>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</si>
  <si>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</si>
  <si>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</si>
  <si>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</si>
  <si>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</si>
  <si>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</si>
  <si>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</si>
  <si>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</si>
  <si>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</si>
  <si>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</si>
  <si>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</si>
  <si>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</si>
  <si>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</si>
  <si>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</si>
  <si>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</si>
  <si>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</si>
  <si>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</si>
  <si>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</si>
  <si>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</si>
  <si>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</si>
  <si>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</si>
  <si>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</si>
  <si>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</si>
  <si>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</si>
  <si>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</si>
  <si>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</si>
  <si>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</si>
  <si>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</si>
  <si>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</si>
  <si>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</si>
  <si>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</si>
  <si>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</si>
  <si>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</si>
  <si>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</si>
  <si>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</si>
  <si>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</si>
  <si>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</si>
  <si>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</si>
  <si>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</si>
  <si>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</si>
  <si>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</si>
  <si>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</si>
  <si>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</si>
  <si>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</si>
  <si>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</si>
  <si>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</si>
  <si>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</si>
  <si>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</si>
  <si>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</si>
  <si>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</si>
  <si>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</si>
  <si>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</si>
  <si>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</si>
  <si>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</si>
  <si>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</si>
  <si>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</si>
  <si>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</si>
  <si>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</si>
  <si>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</si>
  <si>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</si>
  <si>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</si>
  <si>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</si>
  <si>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</si>
  <si>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</si>
  <si>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</si>
  <si>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</si>
  <si>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</si>
  <si>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</si>
  <si>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</si>
  <si>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</si>
  <si>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</si>
  <si>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</si>
  <si>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</si>
  <si>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</si>
  <si>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</si>
  <si>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</si>
  <si>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</si>
  <si>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</si>
  <si>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</si>
  <si>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</si>
  <si>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</si>
  <si>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</si>
  <si>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</si>
  <si>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</si>
  <si>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</si>
  <si>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</si>
  <si>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</si>
  <si>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</si>
  <si>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</si>
  <si>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</si>
  <si>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</si>
  <si>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</si>
  <si>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</si>
  <si>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</si>
  <si>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</si>
  <si>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</si>
  <si>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</si>
  <si>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</si>
  <si>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</si>
  <si>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</si>
  <si>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</si>
  <si>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</si>
  <si>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</si>
  <si>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</si>
  <si>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</si>
  <si>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</si>
  <si>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</si>
  <si>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</si>
  <si>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</si>
  <si>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</si>
  <si>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</si>
  <si>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</si>
  <si>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</si>
  <si>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</si>
  <si>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</si>
  <si>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</si>
  <si>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</si>
  <si>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</si>
  <si>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</si>
  <si>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</si>
  <si>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</si>
  <si>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</si>
  <si>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</si>
  <si>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</si>
  <si>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</si>
  <si>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</si>
  <si>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</si>
  <si>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</si>
  <si>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</si>
  <si>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</si>
  <si>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</si>
  <si>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</si>
  <si>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</si>
  <si>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</si>
  <si>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</si>
  <si>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</si>
  <si>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</si>
  <si>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</si>
  <si>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</si>
  <si>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</si>
  <si>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</si>
  <si>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</si>
  <si>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</si>
  <si>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</si>
  <si>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</si>
  <si>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</si>
  <si>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</si>
  <si>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</si>
  <si>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</si>
  <si>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</si>
  <si>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</si>
  <si>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</si>
  <si>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</si>
  <si>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</si>
  <si>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</si>
  <si>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</si>
  <si>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</si>
  <si>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</si>
  <si>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</si>
  <si>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</si>
  <si>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</si>
  <si>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</si>
  <si>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</si>
  <si>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</si>
  <si>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</si>
  <si>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</si>
  <si>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</si>
  <si>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</si>
  <si>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</si>
  <si>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</si>
  <si>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</si>
  <si>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</si>
  <si>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</si>
  <si>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</si>
  <si>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</si>
  <si>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</si>
  <si>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</si>
  <si>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</si>
  <si>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</si>
  <si>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</si>
  <si>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</si>
  <si>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</si>
  <si>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</si>
  <si>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</si>
  <si>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</si>
  <si>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</si>
  <si>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</si>
  <si>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</si>
  <si>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</si>
  <si>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</si>
  <si>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</si>
  <si>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</si>
  <si>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</si>
  <si>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</si>
  <si>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</si>
  <si>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</si>
  <si>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</si>
  <si>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</si>
  <si>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</si>
  <si>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</si>
  <si>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</si>
  <si>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</si>
  <si>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</si>
  <si>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</si>
  <si>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</si>
  <si>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</si>
  <si>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</si>
  <si>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</si>
  <si>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</si>
  <si>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</si>
  <si>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</si>
  <si>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</si>
  <si>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</si>
  <si>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</si>
  <si>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</si>
  <si>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</si>
  <si>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</si>
  <si>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</si>
  <si>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</si>
  <si>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</si>
  <si>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</si>
  <si>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</si>
  <si>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</si>
  <si>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</si>
  <si>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</si>
  <si>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</si>
  <si>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</si>
  <si>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</si>
  <si>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</si>
  <si>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</si>
  <si>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</si>
  <si>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</si>
  <si>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</si>
  <si>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</si>
  <si>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</si>
  <si>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</si>
  <si>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</si>
  <si>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</si>
  <si>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</si>
  <si>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</si>
  <si>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</si>
  <si>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</si>
  <si>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</si>
  <si>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</si>
  <si>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</si>
  <si>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</si>
  <si>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</si>
  <si>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</si>
  <si>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</si>
  <si>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</si>
  <si>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</si>
  <si>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</si>
  <si>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</si>
  <si>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</si>
  <si>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</si>
  <si>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</si>
  <si>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</si>
  <si>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</si>
  <si>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</si>
  <si>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</si>
  <si>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</si>
  <si>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</si>
  <si>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</si>
  <si>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</si>
  <si>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</si>
  <si>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</si>
  <si>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</si>
  <si>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</si>
  <si>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</si>
  <si>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</si>
  <si>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</si>
  <si>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</si>
  <si>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</si>
  <si>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</si>
  <si>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</si>
  <si>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</si>
  <si>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</si>
  <si>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</si>
  <si>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</si>
  <si>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</si>
  <si>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</si>
  <si>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</si>
  <si>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</si>
  <si>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</si>
  <si>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</si>
  <si>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</si>
  <si>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</si>
  <si>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</si>
  <si>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</si>
  <si>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</si>
  <si>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</si>
  <si>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</si>
  <si>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</si>
  <si>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</si>
  <si>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</si>
  <si>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</si>
  <si>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</si>
  <si>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</si>
  <si>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</si>
  <si>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</si>
  <si>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</si>
  <si>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</si>
  <si>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</si>
  <si>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</si>
  <si>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</si>
  <si>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</si>
  <si>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</si>
  <si>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</si>
  <si>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</si>
  <si>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</si>
  <si>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</si>
  <si>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</si>
  <si>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</si>
  <si>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</si>
  <si>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</si>
  <si>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</si>
  <si>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</si>
  <si>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</si>
  <si>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</si>
  <si>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</si>
  <si>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</si>
  <si>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</si>
  <si>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</si>
  <si>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</si>
  <si>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</si>
  <si>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</si>
  <si>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</si>
  <si>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</si>
  <si>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</si>
  <si>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</si>
  <si>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</si>
  <si>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</si>
  <si>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</si>
  <si>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</si>
  <si>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</si>
  <si>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</si>
  <si>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</si>
  <si>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</si>
  <si>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</si>
  <si>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</si>
  <si>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</si>
  <si>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</si>
  <si>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</si>
  <si>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</si>
  <si>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</si>
  <si>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</si>
  <si>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</si>
  <si>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</si>
  <si>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</si>
  <si>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</si>
  <si>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</si>
  <si>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</si>
  <si>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</si>
  <si>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</si>
  <si>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</si>
  <si>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</si>
  <si>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</si>
  <si>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</si>
  <si>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</si>
  <si>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</si>
  <si>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</si>
  <si>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</si>
  <si>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</si>
  <si>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</si>
  <si>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</si>
  <si>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</si>
  <si>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</si>
  <si>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</si>
  <si>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</si>
  <si>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</si>
  <si>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</si>
  <si>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</si>
  <si>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</si>
  <si>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</si>
  <si>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</si>
  <si>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</si>
  <si>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</si>
  <si>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</si>
  <si>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</si>
  <si>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</si>
  <si>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</si>
  <si>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</si>
  <si>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</si>
  <si>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</si>
  <si>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</si>
  <si>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</si>
  <si>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</si>
  <si>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</si>
  <si>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</si>
  <si>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</si>
  <si>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</si>
  <si>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</si>
  <si>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</si>
  <si>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</si>
  <si>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</si>
  <si>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</si>
  <si>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</si>
  <si>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</si>
  <si>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</si>
  <si>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</si>
  <si>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</si>
  <si>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</si>
  <si>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</si>
  <si>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</si>
  <si>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</si>
  <si>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</si>
  <si>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</si>
  <si>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</si>
  <si>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</si>
  <si>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</si>
  <si>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</si>
  <si>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</si>
  <si>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</si>
  <si>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</si>
  <si>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</si>
  <si>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</si>
  <si>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</si>
  <si>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</si>
  <si>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</si>
  <si>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</si>
  <si>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</si>
  <si>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</si>
  <si>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</si>
  <si>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</si>
  <si>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</si>
  <si>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</si>
  <si>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</si>
  <si>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</si>
  <si>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</si>
  <si>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</si>
  <si>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</si>
  <si>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</si>
  <si>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</si>
  <si>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</si>
  <si>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</si>
  <si>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</si>
  <si>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</si>
  <si>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</si>
  <si>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</si>
  <si>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</si>
  <si>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</si>
  <si>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</si>
  <si>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</si>
  <si>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</si>
  <si>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</si>
  <si>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</si>
  <si>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</si>
  <si>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</si>
  <si>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</si>
  <si>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</si>
  <si>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</si>
  <si>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</si>
  <si>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</si>
  <si>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</si>
  <si>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</si>
  <si>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</si>
  <si>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</si>
  <si>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</si>
  <si>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</si>
  <si>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</si>
  <si>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</si>
  <si>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</si>
  <si>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</si>
  <si>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</si>
  <si>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</si>
  <si>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</si>
  <si>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</si>
  <si>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</si>
  <si>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</si>
  <si>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</si>
  <si>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</si>
  <si>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</si>
  <si>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</si>
  <si>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</si>
  <si>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</si>
  <si>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</si>
  <si>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</si>
  <si>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</si>
  <si>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</si>
  <si>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</si>
  <si>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</si>
  <si>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</si>
  <si>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</si>
  <si>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</si>
  <si>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</si>
  <si>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</si>
  <si>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</si>
  <si>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</si>
  <si>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</si>
  <si>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</si>
  <si>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</si>
  <si>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</si>
  <si>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</si>
  <si>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</si>
  <si>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</si>
  <si>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</si>
  <si>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</si>
  <si>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</si>
  <si>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</si>
  <si>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</si>
  <si>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</si>
  <si>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</si>
  <si>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</si>
  <si>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</si>
  <si>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</si>
  <si>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</si>
  <si>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</si>
  <si>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</si>
  <si>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</si>
  <si>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</si>
  <si>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</si>
  <si>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</si>
  <si>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</si>
  <si>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</si>
  <si>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</si>
  <si>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</si>
  <si>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</si>
  <si>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</si>
  <si>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</si>
  <si>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</si>
  <si>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</si>
  <si>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</si>
  <si>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</si>
  <si>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</si>
  <si>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</si>
  <si>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</si>
  <si>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</si>
  <si>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</si>
  <si>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</si>
  <si>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</si>
  <si>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</si>
  <si>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</si>
  <si>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</si>
  <si>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</si>
  <si>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</si>
  <si>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</si>
  <si>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</si>
  <si>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</si>
  <si>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</si>
  <si>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</si>
  <si>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</si>
  <si>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</si>
  <si>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</si>
  <si>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</si>
  <si>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</si>
  <si>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</si>
  <si>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</si>
  <si>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</si>
  <si>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</si>
  <si>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</si>
  <si>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</si>
  <si>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</si>
  <si>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</si>
  <si>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</si>
  <si>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</si>
  <si>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</si>
  <si>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</si>
  <si>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</si>
  <si>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</si>
  <si>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</si>
  <si>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</si>
  <si>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</si>
  <si>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</si>
  <si>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</si>
  <si>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</si>
  <si>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</si>
  <si>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</si>
  <si>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</si>
  <si>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</si>
  <si>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</si>
  <si>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</si>
  <si>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</si>
  <si>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</si>
  <si>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</si>
  <si>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</si>
  <si>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</si>
  <si>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</si>
  <si>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</si>
  <si>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</si>
  <si>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</si>
  <si>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</si>
  <si>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</si>
  <si>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</si>
  <si>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</si>
  <si>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</si>
  <si>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</si>
  <si>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</si>
  <si>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</si>
  <si>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</si>
  <si>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</si>
  <si>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</si>
  <si>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</si>
  <si>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</si>
  <si>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</si>
  <si>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</si>
  <si>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</si>
  <si>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</si>
  <si>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</si>
  <si>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</si>
  <si>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</si>
  <si>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</si>
  <si>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</si>
  <si>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</si>
  <si>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</si>
  <si>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</si>
  <si>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</si>
  <si>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</si>
  <si>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</si>
  <si>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</si>
  <si>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</si>
  <si>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</si>
  <si>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</si>
  <si>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</si>
  <si>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</si>
  <si>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</si>
  <si>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</si>
  <si>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</si>
  <si>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</si>
  <si>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</si>
  <si>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</si>
  <si>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</si>
  <si>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</si>
  <si>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</si>
  <si>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</si>
  <si>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</si>
  <si>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</si>
  <si>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</si>
  <si>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</si>
  <si>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</si>
  <si>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</si>
  <si>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</si>
  <si>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</si>
  <si>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</si>
  <si>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</si>
  <si>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</si>
  <si>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</si>
  <si>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</si>
  <si>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</si>
  <si>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</si>
  <si>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</si>
  <si>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</si>
  <si>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</si>
  <si>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</si>
  <si>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</si>
  <si>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</si>
  <si>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</si>
  <si>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</si>
  <si>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</si>
  <si>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</si>
  <si>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</si>
  <si>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</si>
  <si>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</si>
  <si>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</si>
  <si>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</si>
  <si>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</si>
  <si>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</si>
  <si>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</si>
  <si>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</si>
  <si>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</si>
  <si>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</si>
  <si>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</si>
  <si>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</si>
  <si>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</si>
  <si>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</si>
  <si>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</si>
  <si>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</si>
  <si>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</si>
  <si>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</si>
  <si>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</si>
  <si>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</si>
  <si>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</si>
  <si>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</si>
  <si>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</si>
  <si>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</si>
  <si>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</si>
  <si>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</si>
  <si>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</si>
  <si>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</si>
  <si>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</si>
  <si>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</si>
  <si>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</si>
  <si>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</si>
  <si>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</si>
  <si>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</si>
  <si>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</si>
  <si>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</si>
  <si>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</si>
  <si>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</si>
  <si>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</si>
  <si>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</si>
  <si>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</si>
  <si>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</si>
  <si>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</si>
  <si>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</si>
  <si>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</si>
  <si>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</si>
  <si>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</si>
  <si>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</si>
  <si>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</si>
  <si>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</si>
  <si>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</si>
  <si>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</si>
  <si>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</si>
  <si>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</si>
  <si>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</si>
  <si>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</si>
  <si>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</si>
  <si>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</si>
  <si>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</si>
  <si>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</si>
  <si>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</si>
  <si>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</si>
  <si>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</si>
  <si>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</si>
  <si>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</si>
  <si>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</si>
  <si>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</si>
  <si>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</si>
  <si>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</si>
  <si>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</si>
  <si>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</si>
  <si>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</si>
  <si>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</si>
  <si>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</si>
  <si>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</si>
  <si>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</si>
  <si>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</si>
  <si>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</si>
  <si>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</si>
  <si>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</si>
  <si>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</si>
  <si>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</si>
  <si>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</si>
  <si>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</si>
  <si>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</si>
  <si>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</si>
  <si>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</si>
  <si>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</si>
  <si>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</si>
  <si>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</si>
  <si>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</si>
  <si>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</si>
  <si>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</si>
  <si>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</si>
  <si>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</si>
  <si>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</si>
  <si>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</si>
  <si>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</si>
  <si>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</si>
  <si>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</si>
  <si>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</si>
  <si>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</si>
  <si>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</si>
  <si>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</si>
  <si>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</si>
  <si>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</si>
  <si>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</si>
  <si>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</si>
  <si>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</si>
  <si>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</si>
  <si>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</si>
  <si>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</si>
  <si>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</si>
  <si>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</si>
  <si>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</si>
  <si>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</si>
  <si>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</si>
  <si>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</si>
  <si>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</si>
  <si>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</si>
  <si>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</si>
  <si>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</si>
  <si>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</si>
  <si>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</si>
  <si>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</si>
  <si>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</si>
  <si>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</si>
  <si>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</si>
  <si>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</si>
  <si>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</si>
  <si>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</si>
  <si>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</si>
  <si>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</si>
  <si>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</si>
  <si>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</si>
  <si>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</si>
  <si>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</si>
  <si>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</si>
  <si>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</si>
  <si>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</si>
  <si>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</si>
  <si>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</si>
  <si>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</si>
  <si>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</si>
  <si>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</si>
  <si>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</si>
  <si>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</si>
  <si>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</si>
  <si>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</si>
  <si>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</si>
  <si>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</si>
  <si>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</si>
  <si>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</si>
  <si>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</si>
  <si>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</si>
  <si>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</si>
  <si>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</si>
  <si>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</si>
  <si>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</si>
  <si>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</si>
  <si>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</si>
  <si>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</si>
  <si>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</si>
  <si>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</si>
  <si>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</si>
  <si>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</si>
  <si>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</si>
  <si>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</si>
  <si>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</si>
  <si>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</si>
  <si>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</si>
  <si>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</si>
  <si>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</si>
  <si>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</si>
  <si>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</si>
  <si>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</si>
  <si>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</si>
  <si>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</si>
  <si>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</si>
  <si>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</si>
  <si>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</si>
  <si>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</si>
  <si>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</si>
  <si>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</si>
  <si>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</si>
  <si>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</si>
  <si>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</si>
  <si>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</si>
  <si>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</si>
  <si>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</si>
  <si>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</si>
  <si>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</si>
  <si>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</si>
  <si>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</si>
  <si>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</si>
  <si>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</si>
  <si>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</si>
  <si>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</si>
  <si>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</si>
  <si>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</si>
  <si>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</si>
  <si>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</si>
  <si>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</si>
  <si>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</si>
  <si>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</si>
  <si>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</si>
  <si>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</si>
  <si>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</si>
  <si>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</si>
  <si>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</si>
  <si>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</si>
  <si>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</si>
  <si>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</si>
  <si>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</si>
  <si>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</si>
  <si>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</si>
  <si>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</si>
  <si>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</si>
  <si>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</si>
  <si>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</si>
  <si>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</si>
  <si>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</si>
  <si>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</si>
  <si>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</si>
  <si>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</si>
  <si>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</si>
  <si>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</si>
  <si>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</si>
  <si>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</si>
  <si>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</si>
  <si>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</si>
  <si>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</si>
  <si>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</si>
  <si>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</si>
  <si>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</si>
  <si>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</si>
  <si>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</si>
  <si>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</si>
  <si>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</si>
  <si>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</si>
  <si>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</si>
  <si>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</si>
  <si>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</si>
  <si>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</si>
  <si>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</si>
  <si>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</si>
  <si>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</si>
  <si>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</si>
  <si>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</si>
  <si>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</si>
  <si>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</si>
  <si>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</si>
  <si>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</si>
  <si>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</si>
  <si>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</si>
  <si>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</si>
  <si>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</si>
  <si>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</si>
  <si>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</si>
  <si>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</si>
  <si>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</si>
  <si>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</si>
  <si>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</si>
  <si>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</si>
  <si>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</si>
  <si>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</si>
  <si>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</si>
  <si>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</si>
  <si>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</si>
  <si>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</si>
  <si>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</si>
  <si>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</si>
  <si>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</si>
  <si>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</si>
  <si>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</si>
  <si>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</si>
  <si>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</si>
  <si>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</si>
  <si>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</si>
  <si>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</si>
  <si>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</si>
  <si>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</si>
  <si>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</si>
  <si>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</si>
  <si>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</si>
  <si>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</si>
  <si>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</si>
  <si>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</si>
  <si>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</si>
  <si>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</si>
  <si>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</si>
  <si>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</si>
  <si>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</si>
  <si>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</si>
  <si>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</si>
  <si>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</si>
  <si>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</si>
  <si>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</si>
  <si>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</si>
  <si>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</si>
  <si>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</si>
  <si>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</si>
  <si>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</si>
  <si>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</si>
  <si>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</si>
  <si>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</si>
  <si>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</si>
  <si>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</si>
  <si>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</si>
  <si>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</si>
  <si>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</si>
  <si>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</si>
  <si>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</si>
  <si>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</si>
  <si>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</si>
  <si>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</si>
  <si>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</si>
  <si>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</si>
  <si>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</si>
  <si>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</si>
  <si>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</si>
  <si>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</si>
  <si>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</si>
  <si>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</si>
  <si>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</si>
  <si>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</si>
  <si>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</si>
  <si>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</si>
  <si>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</si>
  <si>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</si>
  <si>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</si>
  <si>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</si>
  <si>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</si>
  <si>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</si>
  <si>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</si>
  <si>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</si>
  <si>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</si>
  <si>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</si>
  <si>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</si>
  <si>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</si>
  <si>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</si>
  <si>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</si>
  <si>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</si>
  <si>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</si>
  <si>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</si>
  <si>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</si>
  <si>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</si>
  <si>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</si>
  <si>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</si>
  <si>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</si>
  <si>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</si>
  <si>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</si>
  <si>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</si>
  <si>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</si>
  <si>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</si>
  <si>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</si>
  <si>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</si>
  <si>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</si>
  <si>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</si>
  <si>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</si>
  <si>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</si>
  <si>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</si>
  <si>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</si>
  <si>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</si>
  <si>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</si>
  <si>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</si>
  <si>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</si>
  <si>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</si>
  <si>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</si>
  <si>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</si>
  <si>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</si>
  <si>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</si>
  <si>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</si>
  <si>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</si>
  <si>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</si>
  <si>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</si>
  <si>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</si>
  <si>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</si>
  <si>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</si>
  <si>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</si>
  <si>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</si>
  <si>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</si>
  <si>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</si>
  <si>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</si>
  <si>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</si>
  <si>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</si>
  <si>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</si>
  <si>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</si>
  <si>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</si>
  <si>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</si>
  <si>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</si>
  <si>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</si>
  <si>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</si>
  <si>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</si>
  <si>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</si>
  <si>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</si>
  <si>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</si>
  <si>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</si>
  <si>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</si>
  <si>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</si>
  <si>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</si>
  <si>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</si>
  <si>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</si>
  <si>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</si>
  <si>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</si>
  <si>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</si>
  <si>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</si>
  <si>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</si>
  <si>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</si>
  <si>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</si>
  <si>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</si>
  <si>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</si>
  <si>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</si>
  <si>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</si>
  <si>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</si>
  <si>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</si>
  <si>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</si>
  <si>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</si>
  <si>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</si>
  <si>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</si>
  <si>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</si>
  <si>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</si>
  <si>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</si>
  <si>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</si>
  <si>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</si>
  <si>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</si>
  <si>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</si>
  <si>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</si>
  <si>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</si>
  <si>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</si>
  <si>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</si>
  <si>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</si>
  <si>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</si>
  <si>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</si>
  <si>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</si>
  <si>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</si>
  <si>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</si>
  <si>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</si>
  <si>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</si>
  <si>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</si>
  <si>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</si>
  <si>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</si>
  <si>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</si>
  <si>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</si>
  <si>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</si>
  <si>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</si>
  <si>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</si>
  <si>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</si>
  <si>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</si>
  <si>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</si>
  <si>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</si>
  <si>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</si>
  <si>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</si>
  <si>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</si>
  <si>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</si>
  <si>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</si>
  <si>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</si>
  <si>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</si>
  <si>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</si>
  <si>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</si>
  <si>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</si>
  <si>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</si>
  <si>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</si>
  <si>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</si>
  <si>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</si>
  <si>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</si>
  <si>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</si>
  <si>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</si>
  <si>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</si>
  <si>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</si>
  <si>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</si>
  <si>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</si>
  <si>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</si>
  <si>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</si>
  <si>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</si>
  <si>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</si>
  <si>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</si>
  <si>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</si>
  <si>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</si>
  <si>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</si>
  <si>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</si>
  <si>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</si>
  <si>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</si>
  <si>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</si>
  <si>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</si>
  <si>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</si>
  <si>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</si>
  <si>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</si>
  <si>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</si>
  <si>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</si>
  <si>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</si>
  <si>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</si>
  <si>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</si>
  <si>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</si>
  <si>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</si>
  <si>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</si>
  <si>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</si>
  <si>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</si>
  <si>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</si>
  <si>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</si>
  <si>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</si>
  <si>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</si>
  <si>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</si>
  <si>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</si>
  <si>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</si>
  <si>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</si>
  <si>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</si>
  <si>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</si>
  <si>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</si>
  <si>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</si>
  <si>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</si>
  <si>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</si>
  <si>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</si>
  <si>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</si>
  <si>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</si>
  <si>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</si>
  <si>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</si>
  <si>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</si>
  <si>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</si>
  <si>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</si>
  <si>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</si>
  <si>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</si>
  <si>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</si>
  <si>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</si>
  <si>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</si>
  <si>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</si>
  <si>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</si>
  <si>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</si>
  <si>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</si>
  <si>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</si>
  <si>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</si>
  <si>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</si>
  <si>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</si>
  <si>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</si>
  <si>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</si>
  <si>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</si>
  <si>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</si>
  <si>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</si>
  <si>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</si>
  <si>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</si>
  <si>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</si>
  <si>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</si>
  <si>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</si>
  <si>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</si>
  <si>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</si>
  <si>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</si>
  <si>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</si>
  <si>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</si>
  <si>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</si>
  <si>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</si>
  <si>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</si>
  <si>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</si>
  <si>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</si>
  <si>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</si>
  <si>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</si>
  <si>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</si>
  <si>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</si>
  <si>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</si>
  <si>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</si>
  <si>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</si>
  <si>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</si>
  <si>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</si>
  <si>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</si>
  <si>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</si>
  <si>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</si>
  <si>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</si>
  <si>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</si>
  <si>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</si>
  <si>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</si>
  <si>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</si>
  <si>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</si>
  <si>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</si>
  <si>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</si>
  <si>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</si>
  <si>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</si>
  <si>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</si>
  <si>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</si>
  <si>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</si>
  <si>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</si>
  <si>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</si>
  <si>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</si>
  <si>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</si>
  <si>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</si>
  <si>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</si>
  <si>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</si>
  <si>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</si>
  <si>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</si>
  <si>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</si>
  <si>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</si>
  <si>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</si>
  <si>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</si>
  <si>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</si>
  <si>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</si>
  <si>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</si>
  <si>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</si>
  <si>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</si>
  <si>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</si>
  <si>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</si>
  <si>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</si>
  <si>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</si>
  <si>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</si>
  <si>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</si>
  <si>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</si>
  <si>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</si>
  <si>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</si>
  <si>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</si>
  <si>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</si>
  <si>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</si>
  <si>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</si>
  <si>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</si>
  <si>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</si>
  <si>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</si>
  <si>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</si>
  <si>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</si>
  <si>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</si>
  <si>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</si>
  <si>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</si>
  <si>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</si>
  <si>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</si>
  <si>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</si>
  <si>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</si>
  <si>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</si>
  <si>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</si>
  <si>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</si>
  <si>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</si>
  <si>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</si>
  <si>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</si>
  <si>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</si>
  <si>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</si>
  <si>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</si>
  <si>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</si>
  <si>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</si>
  <si>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</si>
  <si>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</si>
  <si>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</si>
  <si>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</si>
  <si>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</si>
  <si>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</si>
  <si>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</si>
  <si>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</si>
  <si>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</si>
  <si>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</si>
  <si>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</si>
  <si>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</si>
  <si>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</si>
  <si>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</si>
  <si>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</si>
  <si>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</si>
  <si>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</si>
  <si>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</si>
  <si>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</si>
  <si>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</si>
  <si>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</si>
  <si>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</si>
  <si>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</si>
  <si>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</si>
  <si>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</si>
  <si>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</si>
  <si>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</si>
  <si>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</si>
  <si>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</si>
  <si>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</si>
  <si>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</si>
  <si>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</si>
  <si>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</si>
  <si>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</si>
  <si>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</si>
  <si>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</si>
  <si>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</si>
  <si>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</si>
  <si>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</si>
  <si>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</si>
  <si>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</si>
  <si>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</si>
  <si>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</si>
  <si>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</si>
  <si>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</si>
  <si>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</si>
  <si>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</si>
  <si>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</si>
  <si>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</si>
  <si>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</si>
  <si>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</si>
  <si>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</si>
  <si>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</si>
  <si>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</si>
  <si>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</si>
  <si>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</si>
  <si>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</si>
  <si>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</si>
  <si>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</si>
  <si>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</si>
  <si>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</si>
  <si>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</si>
  <si>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</si>
  <si>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</si>
  <si>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</si>
  <si>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</si>
  <si>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</si>
  <si>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</si>
  <si>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</si>
  <si>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</si>
  <si>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</si>
  <si>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</si>
  <si>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</si>
  <si>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</si>
  <si>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</si>
  <si>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</si>
  <si>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</si>
  <si>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</si>
  <si>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</si>
  <si>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</si>
  <si>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</si>
  <si>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</si>
  <si>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</si>
  <si>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</si>
  <si>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</si>
  <si>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</si>
  <si>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</si>
  <si>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</si>
  <si>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</si>
  <si>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</si>
  <si>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</si>
  <si>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</si>
  <si>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</si>
  <si>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</si>
  <si>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</si>
  <si>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</si>
  <si>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</si>
  <si>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</si>
  <si>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</si>
  <si>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</si>
  <si>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</si>
  <si>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</si>
  <si>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</si>
  <si>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</si>
  <si>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</si>
  <si>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</si>
  <si>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</si>
  <si>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</si>
  <si>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</si>
  <si>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</si>
  <si>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</si>
  <si>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</si>
  <si>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</si>
  <si>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</si>
  <si>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</si>
  <si>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</si>
  <si>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</si>
  <si>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</si>
  <si>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</si>
  <si>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</si>
  <si>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</si>
  <si>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</si>
  <si>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</si>
  <si>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</si>
  <si>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</si>
  <si>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</si>
  <si>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</si>
  <si>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</si>
  <si>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</si>
  <si>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</si>
  <si>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</si>
  <si>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</si>
  <si>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</si>
  <si>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</si>
  <si>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</si>
  <si>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</si>
  <si>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</si>
  <si>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</si>
  <si>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</si>
  <si>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</si>
  <si>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</si>
  <si>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</si>
  <si>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</si>
  <si>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</si>
  <si>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</si>
  <si>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</si>
  <si>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</si>
  <si>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</si>
  <si>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</si>
  <si>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</si>
  <si>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</si>
  <si>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</si>
  <si>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</si>
  <si>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</si>
  <si>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</si>
  <si>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</si>
  <si>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</si>
  <si>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</si>
  <si>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</si>
  <si>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</si>
  <si>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</si>
  <si>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</si>
  <si>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</si>
  <si>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</si>
  <si>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</si>
  <si>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</si>
  <si>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</si>
  <si>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</si>
  <si>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</si>
  <si>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</si>
  <si>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</si>
  <si>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</si>
  <si>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</si>
  <si>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</si>
  <si>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</si>
  <si>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</si>
  <si>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</si>
  <si>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</si>
  <si>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</si>
  <si>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</si>
  <si>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</si>
  <si>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</si>
  <si>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</si>
  <si>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</si>
  <si>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</si>
  <si>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</si>
  <si>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</si>
  <si>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</si>
  <si>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</si>
  <si>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</si>
  <si>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</si>
  <si>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</si>
  <si>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</si>
  <si>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</si>
  <si>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</si>
  <si>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</si>
  <si>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</si>
  <si>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</si>
  <si>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</si>
  <si>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</si>
  <si>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</si>
  <si>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</si>
  <si>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</si>
  <si>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</si>
  <si>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</si>
  <si>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</si>
  <si>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</si>
  <si>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</si>
  <si>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</si>
  <si>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</si>
  <si>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</si>
  <si>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</si>
  <si>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</si>
  <si>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</si>
  <si>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</si>
  <si>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</si>
  <si>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</si>
  <si>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</si>
  <si>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</si>
  <si>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</si>
  <si>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</si>
  <si>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</si>
  <si>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</si>
  <si>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</si>
  <si>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</si>
  <si>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</si>
  <si>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</si>
  <si>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</si>
  <si>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</si>
  <si>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</si>
  <si>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</si>
  <si>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</si>
  <si>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</si>
  <si>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</si>
  <si>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</si>
  <si>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</si>
  <si>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</si>
  <si>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</si>
  <si>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</si>
  <si>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</si>
  <si>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</si>
  <si>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</si>
  <si>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</si>
  <si>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</si>
  <si>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</si>
  <si>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</si>
  <si>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</si>
  <si>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</si>
  <si>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</si>
  <si>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</si>
  <si>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</si>
  <si>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</si>
  <si>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</si>
  <si>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</si>
  <si>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</si>
  <si>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</si>
  <si>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</si>
  <si>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</si>
  <si>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</si>
  <si>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</si>
  <si>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</si>
  <si>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</si>
  <si>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</si>
  <si>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</si>
  <si>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</si>
  <si>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</si>
  <si>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</si>
  <si>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</si>
  <si>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</si>
  <si>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</si>
  <si>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</si>
  <si>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</si>
  <si>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</si>
  <si>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</si>
  <si>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</si>
  <si>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</si>
  <si>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</si>
  <si>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</si>
  <si>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</si>
  <si>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</si>
  <si>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</si>
  <si>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</si>
  <si>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</si>
  <si>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</si>
  <si>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</si>
  <si>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</si>
  <si>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</si>
  <si>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</si>
  <si>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</si>
  <si>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</si>
  <si>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</si>
  <si>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</si>
  <si>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</si>
  <si>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</si>
  <si>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</si>
  <si>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</si>
  <si>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</si>
  <si>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</si>
  <si>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</si>
  <si>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</si>
  <si>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</si>
  <si>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</si>
  <si>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</si>
  <si>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</si>
  <si>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</si>
  <si>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</si>
  <si>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</si>
  <si>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</si>
  <si>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</si>
  <si>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</si>
  <si>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</si>
  <si>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</si>
  <si>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</si>
  <si>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</si>
  <si>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</si>
  <si>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</si>
  <si>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</si>
  <si>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</si>
  <si>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</si>
  <si>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</si>
  <si>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</si>
  <si>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</si>
  <si>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</si>
  <si>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</si>
  <si>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</si>
  <si>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</si>
  <si>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</si>
  <si>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</si>
  <si>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</si>
  <si>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</si>
  <si>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</si>
  <si>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</si>
  <si>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</si>
  <si>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</si>
  <si>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</si>
  <si>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</si>
  <si>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</si>
  <si>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</si>
  <si>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</si>
  <si>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</si>
  <si>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</si>
  <si>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</si>
  <si>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</si>
  <si>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</si>
  <si>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</si>
  <si>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</si>
  <si>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</si>
  <si>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</si>
  <si>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</si>
  <si>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</si>
  <si>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</si>
  <si>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</si>
  <si>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</si>
  <si>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</si>
  <si>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</si>
  <si>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</si>
  <si>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</si>
  <si>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</si>
  <si>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</si>
  <si>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</si>
  <si>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</si>
  <si>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</si>
  <si>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</si>
  <si>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</si>
  <si>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</si>
  <si>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</si>
  <si>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</si>
  <si>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</si>
  <si>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</si>
  <si>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</si>
  <si>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</si>
  <si>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</si>
  <si>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</si>
  <si>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</si>
  <si>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</si>
  <si>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</si>
  <si>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</si>
  <si>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</si>
  <si>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</si>
  <si>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</si>
  <si>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</si>
  <si>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</si>
  <si>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</si>
  <si>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</si>
  <si>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</si>
  <si>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</si>
  <si>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</si>
  <si>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</si>
  <si>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</si>
  <si>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</si>
  <si>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</si>
  <si>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</si>
  <si>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</si>
  <si>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</si>
  <si>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</si>
  <si>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</si>
  <si>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</si>
  <si>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</si>
  <si>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</si>
  <si>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</si>
  <si>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</si>
  <si>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</si>
  <si>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</si>
  <si>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</si>
  <si>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</si>
  <si>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</si>
  <si>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</si>
  <si>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</si>
  <si>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</si>
  <si>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</si>
  <si>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</si>
  <si>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</si>
  <si>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</si>
  <si>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</si>
  <si>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</si>
  <si>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</si>
  <si>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</si>
  <si>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</si>
  <si>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</si>
  <si>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</si>
  <si>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</si>
  <si>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</si>
  <si>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</si>
  <si>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</si>
  <si>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</si>
  <si>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</si>
  <si>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</si>
  <si>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</si>
  <si>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</si>
  <si>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</si>
  <si>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</si>
  <si>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</si>
  <si>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</si>
  <si>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</si>
  <si>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</si>
  <si>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</si>
  <si>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</si>
  <si>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</si>
  <si>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</si>
  <si>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</si>
  <si>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</si>
  <si>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</si>
  <si>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</si>
  <si>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</si>
  <si>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</si>
  <si>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</si>
  <si>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</si>
  <si>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</si>
  <si>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</si>
  <si>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</si>
  <si>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</si>
  <si>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</si>
  <si>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</si>
  <si>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</si>
  <si>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</si>
  <si>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</si>
  <si>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</si>
  <si>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</si>
  <si>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</si>
  <si>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</si>
  <si>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</si>
  <si>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</si>
  <si>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</si>
  <si>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</si>
  <si>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</si>
  <si>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</si>
  <si>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</si>
  <si>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</si>
  <si>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</si>
  <si>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</si>
  <si>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</si>
  <si>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</si>
  <si>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</si>
  <si>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</si>
  <si>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</si>
  <si>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</si>
  <si>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</si>
  <si>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</si>
  <si>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</si>
  <si>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</si>
  <si>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</si>
  <si>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</si>
  <si>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</si>
  <si>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</si>
  <si>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</si>
  <si>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</si>
  <si>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</si>
  <si>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</si>
  <si>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</si>
  <si>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</si>
  <si>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</si>
  <si>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</si>
  <si>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</si>
  <si>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</si>
  <si>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</si>
  <si>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</si>
  <si>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</si>
  <si>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</si>
  <si>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</si>
  <si>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</si>
  <si>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</si>
  <si>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</si>
  <si>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</si>
  <si>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</si>
  <si>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</si>
  <si>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</si>
  <si>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</si>
  <si>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</si>
  <si>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</si>
  <si>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</si>
  <si>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</si>
  <si>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</si>
  <si>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</si>
  <si>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</si>
  <si>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</si>
  <si>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</si>
  <si>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</si>
  <si>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</si>
  <si>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</si>
  <si>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</si>
  <si>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</si>
  <si>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</si>
  <si>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</si>
  <si>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</si>
  <si>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</si>
  <si>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</si>
  <si>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</si>
  <si>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</si>
  <si>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</si>
  <si>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</si>
  <si>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</si>
  <si>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</si>
  <si>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</si>
  <si>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</si>
  <si>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</si>
  <si>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</si>
  <si>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</si>
  <si>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</si>
  <si>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</si>
  <si>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</si>
  <si>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</si>
  <si>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</si>
  <si>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</si>
  <si>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</si>
  <si>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</si>
  <si>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</si>
  <si>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</si>
  <si>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</si>
  <si>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</si>
  <si>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</si>
  <si>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</si>
  <si>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</si>
  <si>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</si>
  <si>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</si>
  <si>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</si>
  <si>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</si>
  <si>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</si>
  <si>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</si>
  <si>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</si>
  <si>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</si>
  <si>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</si>
  <si>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</si>
  <si>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</si>
  <si>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</si>
  <si>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</si>
  <si>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</si>
  <si>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</si>
  <si>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</si>
  <si>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</si>
  <si>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</si>
  <si>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</si>
  <si>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</si>
  <si>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</si>
  <si>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</si>
  <si>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</si>
  <si>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</si>
  <si>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</si>
  <si>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</si>
  <si>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</si>
  <si>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</si>
  <si>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</si>
  <si>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</si>
  <si>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</si>
  <si>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</si>
  <si>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</si>
  <si>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</si>
  <si>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</si>
  <si>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</si>
  <si>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</si>
  <si>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</si>
  <si>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</si>
  <si>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</si>
  <si>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</si>
  <si>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</si>
  <si>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</si>
  <si>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</si>
  <si>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</si>
  <si>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</si>
  <si>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</si>
  <si>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</si>
  <si>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</si>
  <si>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</si>
  <si>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</si>
  <si>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</si>
  <si>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</si>
  <si>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</si>
  <si>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</si>
  <si>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</si>
  <si>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</si>
  <si>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</si>
  <si>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</si>
  <si>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</si>
  <si>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</si>
  <si>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</si>
  <si>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</si>
  <si>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</si>
  <si>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</si>
  <si>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</si>
  <si>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</si>
  <si>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</si>
  <si>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</si>
  <si>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</si>
  <si>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</si>
  <si>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</si>
  <si>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</si>
  <si>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</si>
  <si>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</si>
  <si>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</si>
  <si>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</si>
  <si>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</si>
  <si>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</si>
  <si>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</si>
  <si>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</si>
  <si>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</si>
  <si>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</si>
  <si>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</si>
  <si>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</si>
  <si>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</si>
  <si>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</si>
  <si>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</si>
  <si>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</si>
  <si>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</si>
  <si>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</si>
  <si>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</si>
  <si>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</si>
  <si>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</si>
  <si>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</si>
  <si>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</si>
  <si>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</si>
  <si>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</si>
  <si>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</si>
  <si>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</si>
  <si>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</si>
  <si>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</si>
  <si>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</si>
  <si>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</si>
  <si>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</si>
  <si>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</si>
  <si>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</si>
  <si>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</si>
  <si>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</si>
  <si>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</si>
  <si>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</si>
  <si>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</si>
  <si>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</si>
  <si>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</si>
  <si>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</si>
  <si>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</si>
  <si>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</si>
  <si>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</si>
  <si>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</si>
  <si>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</si>
  <si>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</si>
  <si>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</si>
  <si>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</si>
  <si>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</si>
  <si>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</si>
  <si>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</si>
  <si>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</si>
  <si>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</si>
  <si>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</si>
  <si>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</si>
  <si>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</si>
  <si>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</si>
  <si>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</si>
  <si>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</si>
  <si>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</si>
  <si>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</si>
  <si>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</si>
  <si>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</si>
  <si>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</si>
  <si>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</si>
  <si>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</si>
  <si>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</si>
  <si>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</si>
  <si>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</si>
  <si>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</si>
  <si>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</si>
  <si>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</si>
  <si>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</si>
  <si>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</si>
  <si>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</si>
  <si>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</si>
  <si>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</si>
  <si>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</si>
  <si>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</si>
  <si>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</si>
  <si>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</si>
  <si>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</si>
  <si>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</si>
  <si>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</si>
  <si>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</si>
  <si>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</si>
  <si>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</si>
  <si>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</si>
  <si>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</si>
  <si>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</si>
  <si>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</si>
  <si>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</si>
  <si>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</si>
  <si>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</si>
  <si>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</si>
  <si>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</si>
  <si>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</si>
  <si>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</si>
  <si>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</si>
  <si>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</si>
  <si>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</si>
  <si>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</si>
  <si>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</si>
  <si>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</si>
  <si>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</si>
  <si>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</si>
  <si>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</si>
  <si>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</si>
  <si>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</si>
  <si>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</si>
  <si>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</si>
  <si>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</si>
  <si>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</si>
  <si>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</si>
  <si>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</si>
  <si>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</si>
  <si>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</si>
  <si>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</si>
  <si>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</si>
  <si>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</si>
  <si>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</si>
  <si>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</si>
  <si>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</si>
  <si>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</si>
  <si>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</si>
  <si>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</si>
  <si>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</si>
  <si>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</si>
  <si>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</si>
  <si>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</si>
  <si>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</si>
  <si>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</si>
  <si>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</si>
  <si>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</si>
  <si>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</si>
  <si>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</si>
  <si>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</si>
  <si>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</si>
  <si>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</si>
  <si>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</si>
  <si>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</si>
  <si>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</si>
  <si>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</si>
  <si>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</si>
  <si>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</si>
  <si>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</si>
  <si>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</si>
  <si>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</si>
  <si>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</si>
  <si>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</si>
  <si>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</si>
  <si>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</si>
  <si>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</si>
  <si>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</si>
  <si>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</si>
  <si>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</si>
  <si>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</si>
  <si>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</si>
  <si>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</si>
  <si>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</si>
  <si>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</si>
  <si>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</si>
  <si>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</si>
  <si>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</si>
  <si>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</si>
  <si>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</si>
  <si>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</si>
  <si>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</si>
  <si>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</si>
  <si>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</si>
  <si>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</si>
  <si>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</si>
  <si>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</si>
  <si>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</si>
  <si>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</si>
  <si>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</si>
  <si>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</si>
  <si>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</si>
  <si>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</si>
  <si>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</si>
  <si>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</si>
  <si>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</si>
  <si>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</si>
  <si>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</si>
  <si>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</si>
  <si>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</si>
  <si>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</si>
  <si>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</si>
  <si>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</si>
  <si>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</si>
  <si>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</si>
  <si>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</si>
  <si>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</si>
  <si>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</si>
  <si>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</si>
  <si>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</si>
  <si>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</si>
  <si>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</si>
  <si>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</si>
  <si>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</si>
  <si>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</si>
  <si>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</si>
  <si>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</si>
  <si>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</si>
  <si>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</si>
  <si>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</si>
  <si>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</si>
  <si>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</si>
  <si>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</si>
  <si>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</si>
  <si>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</si>
  <si>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</si>
  <si>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</si>
  <si>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</si>
  <si>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</si>
  <si>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</si>
  <si>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</si>
  <si>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</si>
  <si>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</si>
  <si>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</si>
  <si>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</si>
  <si>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</si>
  <si>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</si>
  <si>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</si>
  <si>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</si>
  <si>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</si>
  <si>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</si>
  <si>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</si>
  <si>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</si>
  <si>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</si>
  <si>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</si>
  <si>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</si>
  <si>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</si>
  <si>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</si>
  <si>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</si>
  <si>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</si>
  <si>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</si>
  <si>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</si>
  <si>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</si>
  <si>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</si>
  <si>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</si>
  <si>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</si>
  <si>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</si>
  <si>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</si>
  <si>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</si>
  <si>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</si>
  <si>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</si>
  <si>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</si>
  <si>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</si>
  <si>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</si>
  <si>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</si>
  <si>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</si>
  <si>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</si>
  <si>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</si>
  <si>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</si>
  <si>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</si>
  <si>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</si>
  <si>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</si>
  <si>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</si>
  <si>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</si>
  <si>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</si>
  <si>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</si>
  <si>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</si>
  <si>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</si>
  <si>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</si>
  <si>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</si>
  <si>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</si>
  <si>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</si>
  <si>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</si>
  <si>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</si>
  <si>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</si>
  <si>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</si>
  <si>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</si>
  <si>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</si>
  <si>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</si>
  <si>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</si>
  <si>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</si>
  <si>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</si>
  <si>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</si>
  <si>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</si>
  <si>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</si>
  <si>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</si>
  <si>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</si>
  <si>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</si>
  <si>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</si>
  <si>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</si>
  <si>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</si>
  <si>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</si>
  <si>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</si>
  <si>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</si>
  <si>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</si>
  <si>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</si>
  <si>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</si>
  <si>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</si>
  <si>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</si>
  <si>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</si>
  <si>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</si>
  <si>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</si>
  <si>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</si>
  <si>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</si>
  <si>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</si>
  <si>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</si>
  <si>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</si>
  <si>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</si>
  <si>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</si>
  <si>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</si>
  <si>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</si>
  <si>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</si>
  <si>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</si>
  <si>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</si>
  <si>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</si>
  <si>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</si>
  <si>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</si>
  <si>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</si>
  <si>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</si>
  <si>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</si>
  <si>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</si>
  <si>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</si>
  <si>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</si>
  <si>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</si>
  <si>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</si>
  <si>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</si>
  <si>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</si>
  <si>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</si>
  <si>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</si>
  <si>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</si>
  <si>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</si>
  <si>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</si>
  <si>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</si>
  <si>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</si>
  <si>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</si>
  <si>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</si>
  <si>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</si>
  <si>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</si>
  <si>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</si>
  <si>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</si>
  <si>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</si>
  <si>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</si>
  <si>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</si>
  <si>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</si>
  <si>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</si>
  <si>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</si>
  <si>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</si>
  <si>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</si>
  <si>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</si>
  <si>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</si>
  <si>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</si>
  <si>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</si>
  <si>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</si>
  <si>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</si>
  <si>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</si>
  <si>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</si>
  <si>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</si>
  <si>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</si>
  <si>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</si>
  <si>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</si>
  <si>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</si>
  <si>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</si>
  <si>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</si>
  <si>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</si>
  <si>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</si>
  <si>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</si>
  <si>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</si>
  <si>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</si>
  <si>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</si>
  <si>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</si>
  <si>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</si>
  <si>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</si>
  <si>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</si>
  <si>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</si>
  <si>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</si>
  <si>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</si>
  <si>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</si>
  <si>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</si>
  <si>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</si>
  <si>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</si>
  <si>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</si>
  <si>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</si>
  <si>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</si>
  <si>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</si>
  <si>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</si>
  <si>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</si>
  <si>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</si>
  <si>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</si>
  <si>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</si>
  <si>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</si>
  <si>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</si>
  <si>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</si>
  <si>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</si>
  <si>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</si>
  <si>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</si>
  <si>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</si>
  <si>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</si>
  <si>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</si>
  <si>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</si>
  <si>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</si>
  <si>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</si>
  <si>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</si>
  <si>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</si>
  <si>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</si>
  <si>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</si>
  <si>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</si>
  <si>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</si>
  <si>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</si>
  <si>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</si>
  <si>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</si>
  <si>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</si>
  <si>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</si>
  <si>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</si>
  <si>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</si>
  <si>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</si>
  <si>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</si>
  <si>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</si>
  <si>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</si>
  <si>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</si>
  <si>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</si>
  <si>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</si>
  <si>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</si>
  <si>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</si>
  <si>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</si>
  <si>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</si>
  <si>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</si>
  <si>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</si>
  <si>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</si>
  <si>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</si>
  <si>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</si>
  <si>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</si>
  <si>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</si>
  <si>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</si>
  <si>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</si>
  <si>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</si>
  <si>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</si>
  <si>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</si>
  <si>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</si>
  <si>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</si>
  <si>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</si>
  <si>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</si>
  <si>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</si>
  <si>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</si>
  <si>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</si>
  <si>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</si>
  <si>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</si>
  <si>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</si>
  <si>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</si>
  <si>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</si>
  <si>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</si>
  <si>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</si>
  <si>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</si>
  <si>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</si>
  <si>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</si>
  <si>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</si>
  <si>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</si>
  <si>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</si>
  <si>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</si>
  <si>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</si>
  <si>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</si>
  <si>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</si>
  <si>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</si>
  <si>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</si>
  <si>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</si>
  <si>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</si>
  <si>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</si>
  <si>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</si>
  <si>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</si>
  <si>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</si>
  <si>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</si>
  <si>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</si>
  <si>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</si>
  <si>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</si>
  <si>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</si>
  <si>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</si>
  <si>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</si>
  <si>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</si>
  <si>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</si>
  <si>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</si>
  <si>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</si>
  <si>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</si>
  <si>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</si>
  <si>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</si>
  <si>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</si>
  <si>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</si>
  <si>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</si>
  <si>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</si>
  <si>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</si>
  <si>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</si>
  <si>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</si>
  <si>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</si>
  <si>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</si>
  <si>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</si>
  <si>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</si>
  <si>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</si>
  <si>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</si>
  <si>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</si>
  <si>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</si>
  <si>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</si>
  <si>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</si>
  <si>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</si>
  <si>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</si>
  <si>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</si>
  <si>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</si>
  <si>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</si>
  <si>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</si>
  <si>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</si>
  <si>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</si>
  <si>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</si>
  <si>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</si>
  <si>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</si>
  <si>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</si>
  <si>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</si>
  <si>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</si>
  <si>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</si>
  <si>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</si>
  <si>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</si>
  <si>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</si>
  <si>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</si>
  <si>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</si>
  <si>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</si>
  <si>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</si>
  <si>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</si>
  <si>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</si>
  <si>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</si>
  <si>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</si>
  <si>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</si>
  <si>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</si>
  <si>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</si>
  <si>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</si>
  <si>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</si>
  <si>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</si>
  <si>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</si>
  <si>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</si>
  <si>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</si>
  <si>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</si>
  <si>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</si>
  <si>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</si>
  <si>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</si>
  <si>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</si>
  <si>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</si>
  <si>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</si>
  <si>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</si>
  <si>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</si>
  <si>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</si>
  <si>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</si>
  <si>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</si>
  <si>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</si>
  <si>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</si>
  <si>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</si>
  <si>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</si>
  <si>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</si>
  <si>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</si>
  <si>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</si>
  <si>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</si>
  <si>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</si>
  <si>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</si>
  <si>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</si>
  <si>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</si>
  <si>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</si>
  <si>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</si>
  <si>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</si>
  <si>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</si>
  <si>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</si>
  <si>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</si>
  <si>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</si>
  <si>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</si>
  <si>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</si>
  <si>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</si>
  <si>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</si>
  <si>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</si>
  <si>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</si>
  <si>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</si>
  <si>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</si>
  <si>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</si>
  <si>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</si>
  <si>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</si>
  <si>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</si>
  <si>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</si>
  <si>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</si>
  <si>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</si>
  <si>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</si>
  <si>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</si>
  <si>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</si>
  <si>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</si>
  <si>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</si>
  <si>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</si>
  <si>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</si>
  <si>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</si>
  <si>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</si>
  <si>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</si>
  <si>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</si>
  <si>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</si>
  <si>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</si>
  <si>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</si>
  <si>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</si>
  <si>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</si>
  <si>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</si>
  <si>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</si>
  <si>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</si>
  <si>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</si>
  <si>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</si>
  <si>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</si>
  <si>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</si>
  <si>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</si>
  <si>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</si>
  <si>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</si>
  <si>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</si>
  <si>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</si>
  <si>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</si>
  <si>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</si>
  <si>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</si>
  <si>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</si>
  <si>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</si>
  <si>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</si>
  <si>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</si>
  <si>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</si>
  <si>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</si>
  <si>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</si>
  <si>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</si>
  <si>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</si>
  <si>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</si>
  <si>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</si>
  <si>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</si>
  <si>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</si>
  <si>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</si>
  <si>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</si>
  <si>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</si>
  <si>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</si>
  <si>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</si>
  <si>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</si>
  <si>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</si>
  <si>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</si>
  <si>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</si>
  <si>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</si>
  <si>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</si>
  <si>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</si>
  <si>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</si>
  <si>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</si>
  <si>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</si>
  <si>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</si>
  <si>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</si>
  <si>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</si>
  <si>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</si>
  <si>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</si>
  <si>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</si>
  <si>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</si>
  <si>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</si>
  <si>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</si>
  <si>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</si>
  <si>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</si>
  <si>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</si>
  <si>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</si>
  <si>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</si>
  <si>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</si>
  <si>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</si>
  <si>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</si>
  <si>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</si>
  <si>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</si>
  <si>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</si>
  <si>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</si>
  <si>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</si>
  <si>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</si>
  <si>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</si>
  <si>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</si>
  <si>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</si>
  <si>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</si>
  <si>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</si>
  <si>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</si>
  <si>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</si>
  <si>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</si>
  <si>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</si>
  <si>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</si>
  <si>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</si>
  <si>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</si>
  <si>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</si>
  <si>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</si>
  <si>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</si>
  <si>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</si>
  <si>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</si>
  <si>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</si>
  <si>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</si>
  <si>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</si>
  <si>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</si>
  <si>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</si>
  <si>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</si>
  <si>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</si>
  <si>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</si>
  <si>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</si>
  <si>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</si>
  <si>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</si>
  <si>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</si>
  <si>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</si>
  <si>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</si>
  <si>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</si>
  <si>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</si>
  <si>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</si>
  <si>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</si>
  <si>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</si>
  <si>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</si>
  <si>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</si>
  <si>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</si>
  <si>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</si>
  <si>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</si>
  <si>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</si>
  <si>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</si>
  <si>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</si>
  <si>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</si>
  <si>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</si>
  <si>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</si>
  <si>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</si>
  <si>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</si>
  <si>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</si>
  <si>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</si>
  <si>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</si>
  <si>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</si>
  <si>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</si>
  <si>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</si>
  <si>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</si>
  <si>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</si>
  <si>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</si>
  <si>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</si>
  <si>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</si>
  <si>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</si>
  <si>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</si>
  <si>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</si>
  <si>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</si>
  <si>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</si>
  <si>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</si>
  <si>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</si>
  <si>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</si>
  <si>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</si>
  <si>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</si>
  <si>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</si>
  <si>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</si>
  <si>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</si>
  <si>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</si>
  <si>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</si>
  <si>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</si>
  <si>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</si>
  <si>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</si>
  <si>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</si>
  <si>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</si>
  <si>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</si>
  <si>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</si>
  <si>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</si>
  <si>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</si>
  <si>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</si>
  <si>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</si>
  <si>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</si>
  <si>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</si>
  <si>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</si>
  <si>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</si>
  <si>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</si>
  <si>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</si>
  <si>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</si>
  <si>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</si>
  <si>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</si>
  <si>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</si>
  <si>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</si>
  <si>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</si>
  <si>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</si>
  <si>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</si>
  <si>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</si>
  <si>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</si>
  <si>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</si>
  <si>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</si>
  <si>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</si>
  <si>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</si>
  <si>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</si>
  <si>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</si>
  <si>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</si>
  <si>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</si>
  <si>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</si>
  <si>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</si>
  <si>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</si>
  <si>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</si>
  <si>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</si>
  <si>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</si>
  <si>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</si>
  <si>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</si>
  <si>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</si>
  <si>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</si>
  <si>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</si>
  <si>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</si>
  <si>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</si>
  <si>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</si>
  <si>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</si>
  <si>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</si>
  <si>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</si>
  <si>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</si>
  <si>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</si>
  <si>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</si>
  <si>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</si>
  <si>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</si>
  <si>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</si>
  <si>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</si>
  <si>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</si>
  <si>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</si>
  <si>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</si>
  <si>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</si>
  <si>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</si>
  <si>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</si>
  <si>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</si>
  <si>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</si>
  <si>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</si>
  <si>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</si>
  <si>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</si>
  <si>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</si>
  <si>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</si>
  <si>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</si>
  <si>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</si>
  <si>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</si>
  <si>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</si>
  <si>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</si>
  <si>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</si>
  <si>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</si>
  <si>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</si>
  <si>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</si>
  <si>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</si>
  <si>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</si>
  <si>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</si>
  <si>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</si>
  <si>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</si>
  <si>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</si>
  <si>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</si>
  <si>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</si>
  <si>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</si>
  <si>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</si>
  <si>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</si>
  <si>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</si>
  <si>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</si>
  <si>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</si>
  <si>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</si>
  <si>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</si>
  <si>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</si>
  <si>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</si>
  <si>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</si>
  <si>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</si>
  <si>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</si>
  <si>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</si>
  <si>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</si>
  <si>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</si>
  <si>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</si>
  <si>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</si>
  <si>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</si>
  <si>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</si>
  <si>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</si>
  <si>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</si>
  <si>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</si>
  <si>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</si>
  <si>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</si>
  <si>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</si>
  <si>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</si>
  <si>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</si>
  <si>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</si>
  <si>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</si>
  <si>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</si>
  <si>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</si>
  <si>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</si>
  <si>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</si>
  <si>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</si>
  <si>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</si>
  <si>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</si>
  <si>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</si>
  <si>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</si>
  <si>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</si>
  <si>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</si>
  <si>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</si>
  <si>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</si>
  <si>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</si>
  <si>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</si>
  <si>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</si>
  <si>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</si>
  <si>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</si>
  <si>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</si>
  <si>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</si>
  <si>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</si>
  <si>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</si>
  <si>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</si>
  <si>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</si>
  <si>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</si>
  <si>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</si>
  <si>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</si>
  <si>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</si>
  <si>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</si>
  <si>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</si>
  <si>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</si>
  <si>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</si>
  <si>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</si>
  <si>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</si>
  <si>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</si>
  <si>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</si>
  <si>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</si>
  <si>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</si>
  <si>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</si>
  <si>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</si>
  <si>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</si>
  <si>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</si>
  <si>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</si>
  <si>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</si>
  <si>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</si>
  <si>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</si>
  <si>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</si>
  <si>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</si>
  <si>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</si>
  <si>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</si>
  <si>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</si>
  <si>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</si>
  <si>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</si>
  <si>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</si>
  <si>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</si>
  <si>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</si>
  <si>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</si>
  <si>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</si>
  <si>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</si>
  <si>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</si>
  <si>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</si>
  <si>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</si>
  <si>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</si>
  <si>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</si>
  <si>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</si>
  <si>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</si>
  <si>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</si>
  <si>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</si>
  <si>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</si>
  <si>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</si>
  <si>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</si>
  <si>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</si>
  <si>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</si>
  <si>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</si>
  <si>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</si>
  <si>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</si>
  <si>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</si>
  <si>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</si>
  <si>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</si>
  <si>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</si>
  <si>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</si>
  <si>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</si>
  <si>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</si>
  <si>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</si>
  <si>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</si>
  <si>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</si>
  <si>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</si>
  <si>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</si>
  <si>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</si>
  <si>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</si>
  <si>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</si>
  <si>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</si>
  <si>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</si>
  <si>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</si>
  <si>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</si>
  <si>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</si>
  <si>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</si>
  <si>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</si>
  <si>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</si>
  <si>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</si>
  <si>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</si>
  <si>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</si>
  <si>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</si>
  <si>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</si>
  <si>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</si>
  <si>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</si>
  <si>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</si>
  <si>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</si>
  <si>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</si>
  <si>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</si>
  <si>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</si>
  <si>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</si>
  <si>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</si>
  <si>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</si>
  <si>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</si>
  <si>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</si>
  <si>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</si>
  <si>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</si>
  <si>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</si>
  <si>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</si>
  <si>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</si>
  <si>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</si>
  <si>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</si>
  <si>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</si>
  <si>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</si>
  <si>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</si>
  <si>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</si>
  <si>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</si>
  <si>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</si>
  <si>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</si>
  <si>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</si>
  <si>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</si>
  <si>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</si>
  <si>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</si>
  <si>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</si>
  <si>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</si>
  <si>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</si>
  <si>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</si>
  <si>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</si>
  <si>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</si>
  <si>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</si>
  <si>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</si>
  <si>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</si>
  <si>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</si>
  <si>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</si>
  <si>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</si>
  <si>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</si>
  <si>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</si>
  <si>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</si>
  <si>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</si>
  <si>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</si>
  <si>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</si>
  <si>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</si>
  <si>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</si>
  <si>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</si>
  <si>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</si>
  <si>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</si>
  <si>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</si>
  <si>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</si>
  <si>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</si>
  <si>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</si>
  <si>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</si>
  <si>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</si>
  <si>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</si>
  <si>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</si>
  <si>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</si>
  <si>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</si>
  <si>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</si>
  <si>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</si>
  <si>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</si>
  <si>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</si>
  <si>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</si>
  <si>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</si>
  <si>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</si>
  <si>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</si>
  <si>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</si>
  <si>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</si>
  <si>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</si>
  <si>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</si>
  <si>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</si>
  <si>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</si>
  <si>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</si>
  <si>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</si>
  <si>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</si>
  <si>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</si>
  <si>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</si>
  <si>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</si>
  <si>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</si>
  <si>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</si>
  <si>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</si>
  <si>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</si>
  <si>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</si>
  <si>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</si>
  <si>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</si>
  <si>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</si>
  <si>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</si>
  <si>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</si>
  <si>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</si>
  <si>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</si>
  <si>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</si>
  <si>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</si>
  <si>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</si>
  <si>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</si>
  <si>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</si>
  <si>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</si>
  <si>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</si>
  <si>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</si>
  <si>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</si>
  <si>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</si>
  <si>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</si>
  <si>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</si>
  <si>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</si>
  <si>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</si>
  <si>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</si>
  <si>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</si>
  <si>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</si>
  <si>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</si>
  <si>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</si>
  <si>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</si>
  <si>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</si>
  <si>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</si>
  <si>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</si>
  <si>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</si>
  <si>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</si>
  <si>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</si>
  <si>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</si>
  <si>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</si>
  <si>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</si>
  <si>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</si>
  <si>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</si>
  <si>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</si>
  <si>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</si>
  <si>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</si>
  <si>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</si>
  <si>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</si>
  <si>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</si>
  <si>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</si>
  <si>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</si>
  <si>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</si>
  <si>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</si>
  <si>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</si>
  <si>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</si>
  <si>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</si>
  <si>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</si>
  <si>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</si>
  <si>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</si>
  <si>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</si>
  <si>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</si>
  <si>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</si>
  <si>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</si>
  <si>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</si>
  <si>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</si>
  <si>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</si>
  <si>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</si>
  <si>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</si>
  <si>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</si>
  <si>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</si>
  <si>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</si>
  <si>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</si>
  <si>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</si>
  <si>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</si>
  <si>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</si>
  <si>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</si>
  <si>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</si>
  <si>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</si>
  <si>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</si>
  <si>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</si>
  <si>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</si>
  <si>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</si>
  <si>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</si>
  <si>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</si>
  <si>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</si>
  <si>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</si>
  <si>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</si>
  <si>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</si>
  <si>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</si>
  <si>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</si>
  <si>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</si>
  <si>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</si>
  <si>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</si>
  <si>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</si>
  <si>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</si>
  <si>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</si>
  <si>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</si>
  <si>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</si>
  <si>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</si>
  <si>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</si>
  <si>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</si>
  <si>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</si>
  <si>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</si>
  <si>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</si>
  <si>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</si>
  <si>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</si>
  <si>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</si>
  <si>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</si>
  <si>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</si>
  <si>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</si>
  <si>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</si>
  <si>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</si>
  <si>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</si>
  <si>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</si>
  <si>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</si>
  <si>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</si>
  <si>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</si>
  <si>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</si>
  <si>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</si>
  <si>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</si>
  <si>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</si>
  <si>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</si>
  <si>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</si>
  <si>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</si>
  <si>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</si>
  <si>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</si>
  <si>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</si>
  <si>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</si>
  <si>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</si>
  <si>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</si>
  <si>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</si>
  <si>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</si>
  <si>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</si>
  <si>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</si>
  <si>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</si>
  <si>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</si>
  <si>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</si>
  <si>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</si>
  <si>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</si>
  <si>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</si>
  <si>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</si>
  <si>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</si>
  <si>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</si>
  <si>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</si>
  <si>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</si>
  <si>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</si>
  <si>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</si>
  <si>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</si>
  <si>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</si>
  <si>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</si>
  <si>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</si>
  <si>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</si>
  <si>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</si>
  <si>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</si>
  <si>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</si>
  <si>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</si>
  <si>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</si>
  <si>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</si>
  <si>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</si>
  <si>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</si>
  <si>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</si>
  <si>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</si>
  <si>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</si>
  <si>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</si>
  <si>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</si>
  <si>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</si>
  <si>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</si>
  <si>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</si>
  <si>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</si>
  <si>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</si>
  <si>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</si>
  <si>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</si>
  <si>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</si>
  <si>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</si>
  <si>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</si>
  <si>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</si>
  <si>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</si>
  <si>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</si>
  <si>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</si>
  <si>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</si>
  <si>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</si>
  <si>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</si>
  <si>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</si>
  <si>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</si>
  <si>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</si>
  <si>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</si>
  <si>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</si>
  <si>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</si>
  <si>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</si>
  <si>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</si>
  <si>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</si>
  <si>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</si>
  <si>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</si>
  <si>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</si>
  <si>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</si>
  <si>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</si>
  <si>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</si>
  <si>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</si>
  <si>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</si>
  <si>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</si>
  <si>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</si>
  <si>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</si>
  <si>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</si>
  <si>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</si>
  <si>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</si>
  <si>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</si>
  <si>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</si>
  <si>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</si>
  <si>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</si>
  <si>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</si>
  <si>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</si>
  <si>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</si>
  <si>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</si>
  <si>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</si>
  <si>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</si>
  <si>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</si>
  <si>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</si>
  <si>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</si>
  <si>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</si>
  <si>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</si>
  <si>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</si>
  <si>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</si>
  <si>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</si>
  <si>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</si>
  <si>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</si>
  <si>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</si>
  <si>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</si>
  <si>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</si>
  <si>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</si>
  <si>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</si>
  <si>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</si>
  <si>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</si>
  <si>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</si>
  <si>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</si>
  <si>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</si>
  <si>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</si>
  <si>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</si>
  <si>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</si>
  <si>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</si>
  <si>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</si>
  <si>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</si>
  <si>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</si>
  <si>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</si>
  <si>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</si>
  <si>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</si>
  <si>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</si>
  <si>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</si>
  <si>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</si>
  <si>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</si>
  <si>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</si>
  <si>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</si>
  <si>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</si>
  <si>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</si>
  <si>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</si>
  <si>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</si>
  <si>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</si>
  <si>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</si>
  <si>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</si>
  <si>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</si>
  <si>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</si>
  <si>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</si>
  <si>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</si>
  <si>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</si>
  <si>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</si>
  <si>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</si>
  <si>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</si>
  <si>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</si>
  <si>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</si>
  <si>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</si>
  <si>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</si>
  <si>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</si>
  <si>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</si>
  <si>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</si>
  <si>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</si>
  <si>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</si>
  <si>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</si>
  <si>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</si>
  <si>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</si>
  <si>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</si>
  <si>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</si>
  <si>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</si>
  <si>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</si>
  <si>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</si>
  <si>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</si>
  <si>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</si>
  <si>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</si>
  <si>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</si>
  <si>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</si>
  <si>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</si>
  <si>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</si>
  <si>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</si>
  <si>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</si>
  <si>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</si>
  <si>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</si>
  <si>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</si>
  <si>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</si>
  <si>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</si>
  <si>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</si>
  <si>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</si>
  <si>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</si>
  <si>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</si>
  <si>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</si>
  <si>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</si>
  <si>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</si>
  <si>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</si>
  <si>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</si>
  <si>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</si>
  <si>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</si>
  <si>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</si>
  <si>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</si>
  <si>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</si>
  <si>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</si>
  <si>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</si>
  <si>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</si>
  <si>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</si>
  <si>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</si>
  <si>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</si>
  <si>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</si>
  <si>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</si>
  <si>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</si>
  <si>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</si>
  <si>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</si>
  <si>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</si>
  <si>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</si>
  <si>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</si>
  <si>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</si>
  <si>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</si>
  <si>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</si>
  <si>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</si>
  <si>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</si>
  <si>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</si>
  <si>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</si>
  <si>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</si>
  <si>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</si>
  <si>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</si>
  <si>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</si>
  <si>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</si>
  <si>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</si>
  <si>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</si>
  <si>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</si>
  <si>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</si>
  <si>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</si>
  <si>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</si>
  <si>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</si>
  <si>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</si>
  <si>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</si>
  <si>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</si>
  <si>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</si>
  <si>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</si>
  <si>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</si>
  <si>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</si>
  <si>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</si>
  <si>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</si>
  <si>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</si>
  <si>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</si>
  <si>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</si>
  <si>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</si>
  <si>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</si>
  <si>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</si>
  <si>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</si>
  <si>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</si>
  <si>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</si>
  <si>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</si>
  <si>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</si>
  <si>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</si>
  <si>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</si>
  <si>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</si>
  <si>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</si>
  <si>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</si>
  <si>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</si>
  <si>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</si>
  <si>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</si>
  <si>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</si>
  <si>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</si>
  <si>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</si>
  <si>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</si>
  <si>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</si>
  <si>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</si>
  <si>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</si>
  <si>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</si>
  <si>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</si>
  <si>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</si>
  <si>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</si>
  <si>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</si>
  <si>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</si>
  <si>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</si>
  <si>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</si>
  <si>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</si>
  <si>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</si>
  <si>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</si>
  <si>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</si>
  <si>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</si>
  <si>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</si>
  <si>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</si>
  <si>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</si>
  <si>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</si>
  <si>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</si>
  <si>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</si>
  <si>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</si>
  <si>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</si>
  <si>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</si>
  <si>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</si>
  <si>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</si>
  <si>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</si>
  <si>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</si>
  <si>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</si>
  <si>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</si>
  <si>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</si>
  <si>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</si>
  <si>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</si>
  <si>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</si>
  <si>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</si>
  <si>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</si>
  <si>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</si>
  <si>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</si>
  <si>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</si>
  <si>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</si>
  <si>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</si>
  <si>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</si>
  <si>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</si>
  <si>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</si>
  <si>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</si>
  <si>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</si>
  <si>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</si>
  <si>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</si>
  <si>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</si>
  <si>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</si>
  <si>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</si>
  <si>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</si>
  <si>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</si>
  <si>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</si>
  <si>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</si>
  <si>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</si>
  <si>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</si>
  <si>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</si>
  <si>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</si>
  <si>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</si>
  <si>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</si>
  <si>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</si>
  <si>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</si>
  <si>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</si>
  <si>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</si>
  <si>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</si>
  <si>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</si>
  <si>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</si>
  <si>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</si>
  <si>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</si>
  <si>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</si>
  <si>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</si>
  <si>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</si>
  <si>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</si>
  <si>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</si>
  <si>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</si>
  <si>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</si>
  <si>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</si>
  <si>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</si>
  <si>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</si>
  <si>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</si>
  <si>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</si>
  <si>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</si>
  <si>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</si>
  <si>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</si>
  <si>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</si>
  <si>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</si>
  <si>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</si>
  <si>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</si>
  <si>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</si>
  <si>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</si>
  <si>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</si>
  <si>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</si>
  <si>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</si>
  <si>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</si>
  <si>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</si>
  <si>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</si>
  <si>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</si>
  <si>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</si>
  <si>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</si>
  <si>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</si>
  <si>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</si>
  <si>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</si>
  <si>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</si>
  <si>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</si>
  <si>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</si>
  <si>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</si>
  <si>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</si>
  <si>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</si>
  <si>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</si>
  <si>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</si>
  <si>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</si>
  <si>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</si>
  <si>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</si>
  <si>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</si>
  <si>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</si>
  <si>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</si>
  <si>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</si>
  <si>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</si>
  <si>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</si>
  <si>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</si>
  <si>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</si>
  <si>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</si>
  <si>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</si>
  <si>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</si>
  <si>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</si>
  <si>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</si>
  <si>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</si>
  <si>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</si>
  <si>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</si>
  <si>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</si>
  <si>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</si>
  <si>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</si>
  <si>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</si>
  <si>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</si>
  <si>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</si>
  <si>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</si>
  <si>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</si>
  <si>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</si>
  <si>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</si>
  <si>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</si>
  <si>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</si>
  <si>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</si>
  <si>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</si>
  <si>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</si>
  <si>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</si>
  <si>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</si>
  <si>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</si>
  <si>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</si>
  <si>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</si>
  <si>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</si>
  <si>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</si>
  <si>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</si>
  <si>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</si>
  <si>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</si>
  <si>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</si>
  <si>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</si>
  <si>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</si>
  <si>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</si>
  <si>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</si>
  <si>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</si>
  <si>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</si>
  <si>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</si>
  <si>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</si>
  <si>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</si>
  <si>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</si>
  <si>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</si>
  <si>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</si>
  <si>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</si>
  <si>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</si>
  <si>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</si>
  <si>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</si>
  <si>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</si>
  <si>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</si>
  <si>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</si>
  <si>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</si>
  <si>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</si>
  <si>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</si>
  <si>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</si>
  <si>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</si>
  <si>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</si>
  <si>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</si>
  <si>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</si>
  <si>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</si>
  <si>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</si>
  <si>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</si>
  <si>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</si>
  <si>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</si>
  <si>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</si>
  <si>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</si>
  <si>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</si>
  <si>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</si>
  <si>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</si>
  <si>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</si>
  <si>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</si>
  <si>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</si>
  <si>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</si>
  <si>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</si>
  <si>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</si>
  <si>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</si>
  <si>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</si>
  <si>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</si>
  <si>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</si>
  <si>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</si>
  <si>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</si>
  <si>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</si>
  <si>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</si>
  <si>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</si>
  <si>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</si>
  <si>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</si>
  <si>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</si>
  <si>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</si>
  <si>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</si>
  <si>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</si>
  <si>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</si>
  <si>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</si>
  <si>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</si>
  <si>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</si>
  <si>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</si>
  <si>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</si>
  <si>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</si>
  <si>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</si>
  <si>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</si>
  <si>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</si>
  <si>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</si>
  <si>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</si>
  <si>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</si>
  <si>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</si>
  <si>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</si>
  <si>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</si>
  <si>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</si>
  <si>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</si>
  <si>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</si>
  <si>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</si>
  <si>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</si>
  <si>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</si>
  <si>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</si>
  <si>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</si>
  <si>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</si>
  <si>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</si>
  <si>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</si>
  <si>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</si>
  <si>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</si>
  <si>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</si>
  <si>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</si>
  <si>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</si>
  <si>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</si>
  <si>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</si>
  <si>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</si>
  <si>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</si>
  <si>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</si>
  <si>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</si>
  <si>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</si>
  <si>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</si>
  <si>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</si>
  <si>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</si>
  <si>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</si>
  <si>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</si>
  <si>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</si>
  <si>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</si>
  <si>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</si>
  <si>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</si>
  <si>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</si>
  <si>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</si>
  <si>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</si>
  <si>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</si>
  <si>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</si>
  <si>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</si>
  <si>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</si>
  <si>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</si>
  <si>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</si>
  <si>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</si>
  <si>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</si>
  <si>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</si>
  <si>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</si>
  <si>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</si>
  <si>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</si>
  <si>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</si>
  <si>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</si>
  <si>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</si>
  <si>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</si>
  <si>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</si>
  <si>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</si>
  <si>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</si>
  <si>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</si>
  <si>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</si>
  <si>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</si>
  <si>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</si>
  <si>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</si>
  <si>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</si>
  <si>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</si>
  <si>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</si>
  <si>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</si>
  <si>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</si>
  <si>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</si>
  <si>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</si>
  <si>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</si>
  <si>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</si>
  <si>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</si>
  <si>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</si>
  <si>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</si>
  <si>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</si>
  <si>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</si>
  <si>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</si>
  <si>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</si>
  <si>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</si>
  <si>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</si>
  <si>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</si>
  <si>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</si>
  <si>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</si>
  <si>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</si>
  <si>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</si>
  <si>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</si>
  <si>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</si>
  <si>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</si>
  <si>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</si>
  <si>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</si>
  <si>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</si>
  <si>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</si>
  <si>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</si>
  <si>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</si>
  <si>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</si>
  <si>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</si>
  <si>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</si>
  <si>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</si>
  <si>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</si>
  <si>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</si>
  <si>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</si>
  <si>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</si>
  <si>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</si>
  <si>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</si>
  <si>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</si>
  <si>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</si>
  <si>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</si>
  <si>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</si>
  <si>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</si>
  <si>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</si>
  <si>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</si>
  <si>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</si>
  <si>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</si>
  <si>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</si>
  <si>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</si>
  <si>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</si>
  <si>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</si>
  <si>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</si>
  <si>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</si>
  <si>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</si>
  <si>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</si>
  <si>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</si>
  <si>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</si>
  <si>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</si>
  <si>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</si>
  <si>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</si>
  <si>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</si>
  <si>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</si>
  <si>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</si>
  <si>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</si>
  <si>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</si>
  <si>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</si>
  <si>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</si>
  <si>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</si>
  <si>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</si>
  <si>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</si>
  <si>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</si>
  <si>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</si>
  <si>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</si>
  <si>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</si>
  <si>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</si>
  <si>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</si>
  <si>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</si>
  <si>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</si>
  <si>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</si>
  <si>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</si>
  <si>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</si>
  <si>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</si>
  <si>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</si>
  <si>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</si>
  <si>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</si>
  <si>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</si>
  <si>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</si>
  <si>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</si>
  <si>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</si>
  <si>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</si>
  <si>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</si>
  <si>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</si>
  <si>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</si>
  <si>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</si>
  <si>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</si>
  <si>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</si>
  <si>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</si>
  <si>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</si>
  <si>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</si>
  <si>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</si>
  <si>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</si>
  <si>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</si>
  <si>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</si>
  <si>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</si>
  <si>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</si>
  <si>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</si>
  <si>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</si>
  <si>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</si>
  <si>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</si>
  <si>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</si>
  <si>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</si>
  <si>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</si>
  <si>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</si>
  <si>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</si>
  <si>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</si>
  <si>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</si>
  <si>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</si>
  <si>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</si>
  <si>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</si>
  <si>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</si>
  <si>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</si>
  <si>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</si>
  <si>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</si>
  <si>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</si>
  <si>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</si>
  <si>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</si>
  <si>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</si>
  <si>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</si>
  <si>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</si>
  <si>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</si>
  <si>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</si>
  <si>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</si>
  <si>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</si>
  <si>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</si>
  <si>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</si>
  <si>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</si>
  <si>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</si>
  <si>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</si>
  <si>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</si>
  <si>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</si>
  <si>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</si>
  <si>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</si>
  <si>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</si>
  <si>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</si>
  <si>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</si>
  <si>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</si>
  <si>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</si>
  <si>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</si>
  <si>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</si>
  <si>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</si>
  <si>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</si>
  <si>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</si>
  <si>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</si>
  <si>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</si>
  <si>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</si>
  <si>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</si>
  <si>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</si>
  <si>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</si>
  <si>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</si>
  <si>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</si>
  <si>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</si>
  <si>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</si>
  <si>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</si>
  <si>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</si>
  <si>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</si>
  <si>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</si>
  <si>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</si>
  <si>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</si>
  <si>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</si>
  <si>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</si>
  <si>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</si>
  <si>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</si>
  <si>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</si>
  <si>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</si>
  <si>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</si>
  <si>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</si>
  <si>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</si>
  <si>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</si>
  <si>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</si>
  <si>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</si>
  <si>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</si>
  <si>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</si>
  <si>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</si>
  <si>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</si>
  <si>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</si>
  <si>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</si>
  <si>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</si>
  <si>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</si>
  <si>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</si>
  <si>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</si>
  <si>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</si>
  <si>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</si>
  <si>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</si>
  <si>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</si>
  <si>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</si>
  <si>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</si>
  <si>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</si>
  <si>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</si>
  <si>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</si>
  <si>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</si>
  <si>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</si>
  <si>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</si>
  <si>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</si>
  <si>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</si>
  <si>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</si>
  <si>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</si>
  <si>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</si>
  <si>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</si>
  <si>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</si>
  <si>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</si>
  <si>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</si>
  <si>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</si>
  <si>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</si>
  <si>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</si>
  <si>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</si>
  <si>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</si>
  <si>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</si>
  <si>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</si>
  <si>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</si>
  <si>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</si>
  <si>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</si>
  <si>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</si>
  <si>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</si>
  <si>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</si>
  <si>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</si>
  <si>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</si>
  <si>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</si>
  <si>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</si>
  <si>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</si>
  <si>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</si>
  <si>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</si>
  <si>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</si>
  <si>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</si>
  <si>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</si>
  <si>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</si>
  <si>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</si>
  <si>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</si>
  <si>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</si>
  <si>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</si>
  <si>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</si>
  <si>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</si>
  <si>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</si>
  <si>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</si>
  <si>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</si>
  <si>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</si>
  <si>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</si>
  <si>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</si>
  <si>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</si>
  <si>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</si>
  <si>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</si>
  <si>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</si>
  <si>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</si>
  <si>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</si>
  <si>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</si>
  <si>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</si>
  <si>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</si>
  <si>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</si>
  <si>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</si>
  <si>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</si>
  <si>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</si>
  <si>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</si>
  <si>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</si>
  <si>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</si>
  <si>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</si>
  <si>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</si>
  <si>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</si>
  <si>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</si>
  <si>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</si>
  <si>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</si>
  <si>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</si>
  <si>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</si>
  <si>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</si>
  <si>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</si>
  <si>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</si>
  <si>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</si>
  <si>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</si>
  <si>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</si>
  <si>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</si>
  <si>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</si>
  <si>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</si>
  <si>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</si>
  <si>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</si>
  <si>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</si>
  <si>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</si>
  <si>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</si>
  <si>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</si>
  <si>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</si>
  <si>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</si>
  <si>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</si>
  <si>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</si>
  <si>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</si>
  <si>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</si>
  <si>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</si>
  <si>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</si>
  <si>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</si>
  <si>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</si>
  <si>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</si>
  <si>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</si>
  <si>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</si>
  <si>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</si>
  <si>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</si>
  <si>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</si>
  <si>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</si>
  <si>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</si>
  <si>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</si>
  <si>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</si>
  <si>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</si>
  <si>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</si>
  <si>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</si>
  <si>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</si>
  <si>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</si>
  <si>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</si>
  <si>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</si>
  <si>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</si>
  <si>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</si>
  <si>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</si>
  <si>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</si>
  <si>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</si>
  <si>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</si>
  <si>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</si>
  <si>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</si>
  <si>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</si>
  <si>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</si>
  <si>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</si>
  <si>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</si>
  <si>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</si>
  <si>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</si>
  <si>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</si>
  <si>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</si>
  <si>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</si>
  <si>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</si>
  <si>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</si>
  <si>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</si>
  <si>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</si>
  <si>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</si>
  <si>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</si>
  <si>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</si>
  <si>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</si>
  <si>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</si>
  <si>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</si>
  <si>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</si>
  <si>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</si>
  <si>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</si>
  <si>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</si>
  <si>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</si>
  <si>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</si>
  <si>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</si>
  <si>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</si>
  <si>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</si>
  <si>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</si>
  <si>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</si>
  <si>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</si>
  <si>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</si>
  <si>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</si>
  <si>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</si>
  <si>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</si>
  <si>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</si>
  <si>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</si>
  <si>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</si>
  <si>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</si>
  <si>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</si>
  <si>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</si>
  <si>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</si>
  <si>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</si>
  <si>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</si>
  <si>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</si>
  <si>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</si>
  <si>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</si>
  <si>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</si>
  <si>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</si>
  <si>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</si>
  <si>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</si>
  <si>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</si>
  <si>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</si>
  <si>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</si>
  <si>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</si>
  <si>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</si>
  <si>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</si>
  <si>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</si>
  <si>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</si>
  <si>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</si>
  <si>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</si>
  <si>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</si>
  <si>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</si>
  <si>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</si>
  <si>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</si>
  <si>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</si>
  <si>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</si>
  <si>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</si>
  <si>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</si>
  <si>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</si>
  <si>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</si>
  <si>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</si>
  <si>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</si>
  <si>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</si>
  <si>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</si>
  <si>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</si>
  <si>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</si>
  <si>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</si>
  <si>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</si>
  <si>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</si>
  <si>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</si>
  <si>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</si>
  <si>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</si>
  <si>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</si>
  <si>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</si>
  <si>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</si>
  <si>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</si>
  <si>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</si>
  <si>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</si>
  <si>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</si>
  <si>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</si>
  <si>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</si>
  <si>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</si>
  <si>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</si>
  <si>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</si>
  <si>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</si>
  <si>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</si>
  <si>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</si>
  <si>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</si>
  <si>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</si>
  <si>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</si>
  <si>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</si>
  <si>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</si>
  <si>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</si>
  <si>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</si>
  <si>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</si>
  <si>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</si>
  <si>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</si>
  <si>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</si>
  <si>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</si>
  <si>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</si>
  <si>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</si>
  <si>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</si>
  <si>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</si>
  <si>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</si>
  <si>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</si>
  <si>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</si>
  <si>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</si>
  <si>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</si>
  <si>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</si>
  <si>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</si>
  <si>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</si>
  <si>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</si>
  <si>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</si>
  <si>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</si>
  <si>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</si>
  <si>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</si>
  <si>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</si>
  <si>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</si>
  <si>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</si>
  <si>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</si>
  <si>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</si>
  <si>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</si>
  <si>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</si>
  <si>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</si>
  <si>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</si>
  <si>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</si>
  <si>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</si>
  <si>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</si>
  <si>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</si>
  <si>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</si>
  <si>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</si>
  <si>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</si>
  <si>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</si>
  <si>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</si>
  <si>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</si>
  <si>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</si>
  <si>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</si>
  <si>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</si>
  <si>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</si>
  <si>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</si>
  <si>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</si>
  <si>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</si>
  <si>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</si>
  <si>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</si>
  <si>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</si>
  <si>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</si>
  <si>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</si>
  <si>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</si>
  <si>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</si>
  <si>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</si>
  <si>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</si>
  <si>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</si>
  <si>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</si>
  <si>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</si>
  <si>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</si>
  <si>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</si>
  <si>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</si>
  <si>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</si>
  <si>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</si>
  <si>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</si>
  <si>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</si>
  <si>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</si>
  <si>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</si>
  <si>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</si>
  <si>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</si>
  <si>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</si>
  <si>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</si>
  <si>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</si>
  <si>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</si>
  <si>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</si>
  <si>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</si>
  <si>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</si>
  <si>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</si>
  <si>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</si>
  <si>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</si>
  <si>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</si>
  <si>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</si>
  <si>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</si>
  <si>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</si>
  <si>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</si>
  <si>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</si>
  <si>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</si>
  <si>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</si>
  <si>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</si>
  <si>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</si>
  <si>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</si>
  <si>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</si>
  <si>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</si>
  <si>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</si>
  <si>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</si>
  <si>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</si>
  <si>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</si>
  <si>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</si>
  <si>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</si>
  <si>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</si>
  <si>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</si>
  <si>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</si>
  <si>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</si>
  <si>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</si>
  <si>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</si>
  <si>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</si>
  <si>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</si>
  <si>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</si>
  <si>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</si>
  <si>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</si>
  <si>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</si>
  <si>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</si>
  <si>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</si>
  <si>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</si>
  <si>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</si>
  <si>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</si>
  <si>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</si>
  <si>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</si>
  <si>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</si>
  <si>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</si>
  <si>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</si>
  <si>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</si>
  <si>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</si>
  <si>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</si>
  <si>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</si>
  <si>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</si>
  <si>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</si>
  <si>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</si>
  <si>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</si>
  <si>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</si>
  <si>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</si>
  <si>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</si>
  <si>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</si>
  <si>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</si>
  <si>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</si>
  <si>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</si>
  <si>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</si>
  <si>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</si>
  <si>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</si>
  <si>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</si>
  <si>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</si>
  <si>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</si>
  <si>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</si>
  <si>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</si>
  <si>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</si>
  <si>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</si>
  <si>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</si>
  <si>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</si>
  <si>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</si>
  <si>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</si>
  <si>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</si>
  <si>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</si>
  <si>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</si>
  <si>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</si>
  <si>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</si>
  <si>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</si>
  <si>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</si>
  <si>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</si>
  <si>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</si>
  <si>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</si>
  <si>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</si>
  <si>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</si>
  <si>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</si>
  <si>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</si>
  <si>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</si>
  <si>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</si>
  <si>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</si>
  <si>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</si>
  <si>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</si>
  <si>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</si>
  <si>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</si>
  <si>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</si>
  <si>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</si>
  <si>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</si>
  <si>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</si>
  <si>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</si>
  <si>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</si>
  <si>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</si>
  <si>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</si>
  <si>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</si>
  <si>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</si>
  <si>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</si>
  <si>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</si>
  <si>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</si>
  <si>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</si>
  <si>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</si>
  <si>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</si>
  <si>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</si>
  <si>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</si>
  <si>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</si>
  <si>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</si>
  <si>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</si>
  <si>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</si>
  <si>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</si>
  <si>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</si>
  <si>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</si>
  <si>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</si>
  <si>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</si>
  <si>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</si>
  <si>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</si>
  <si>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</si>
  <si>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</si>
  <si>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</si>
  <si>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</si>
  <si>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</si>
  <si>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</si>
  <si>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</si>
  <si>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</si>
  <si>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</si>
  <si>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</si>
  <si>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</si>
  <si>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</si>
  <si>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</si>
  <si>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</si>
  <si>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</si>
  <si>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</si>
  <si>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</si>
  <si>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</si>
  <si>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</si>
  <si>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</si>
  <si>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</si>
  <si>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</si>
  <si>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</si>
  <si>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</si>
  <si>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</si>
  <si>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</si>
  <si>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</si>
  <si>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</si>
  <si>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</si>
  <si>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</si>
  <si>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</si>
  <si>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</si>
  <si>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</si>
  <si>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</si>
  <si>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</si>
  <si>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</si>
  <si>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</si>
  <si>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</si>
  <si>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</si>
  <si>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</si>
  <si>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</si>
  <si>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</si>
  <si>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</si>
  <si>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</si>
  <si>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</si>
  <si>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</si>
  <si>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</si>
  <si>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</si>
  <si>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</si>
  <si>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</si>
  <si>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</si>
  <si>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</si>
  <si>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</si>
  <si>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</si>
  <si>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</si>
  <si>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</si>
  <si>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</si>
  <si>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</si>
  <si>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</si>
  <si>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</si>
  <si>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</si>
  <si>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</si>
  <si>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</si>
  <si>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</si>
  <si>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</si>
  <si>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</si>
  <si>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</si>
  <si>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</si>
  <si>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</si>
  <si>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</si>
  <si>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</si>
  <si>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</si>
  <si>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</si>
  <si>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</si>
  <si>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</si>
  <si>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</si>
  <si>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</si>
  <si>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</si>
  <si>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</si>
  <si>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</si>
  <si>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</si>
  <si>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</si>
  <si>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</si>
  <si>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</si>
  <si>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</si>
  <si>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</si>
  <si>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</si>
  <si>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</si>
  <si>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</si>
  <si>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</si>
  <si>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</si>
  <si>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</si>
  <si>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</si>
  <si>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</si>
  <si>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</si>
  <si>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</si>
  <si>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</si>
  <si>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</si>
  <si>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</si>
  <si>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</si>
  <si>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</si>
  <si>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</si>
  <si>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</si>
  <si>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</si>
  <si>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</si>
  <si>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</si>
  <si>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</si>
  <si>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</si>
  <si>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</si>
  <si>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</si>
  <si>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</si>
  <si>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</si>
  <si>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</si>
  <si>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</si>
  <si>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</si>
  <si>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</si>
  <si>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</si>
  <si>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</si>
  <si>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</si>
  <si>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</si>
  <si>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</si>
  <si>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</si>
  <si>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</si>
  <si>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</si>
  <si>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</si>
  <si>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</si>
  <si>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</si>
  <si>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</si>
  <si>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</si>
  <si>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</si>
  <si>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</si>
  <si>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</si>
  <si>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</si>
  <si>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</si>
  <si>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</si>
  <si>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</si>
  <si>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</si>
  <si>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</si>
  <si>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</si>
  <si>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</si>
  <si>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</si>
  <si>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</si>
  <si>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</si>
  <si>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</si>
  <si>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</si>
  <si>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</si>
  <si>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</si>
  <si>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</si>
  <si>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</si>
  <si>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</si>
  <si>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</si>
  <si>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</si>
  <si>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</si>
  <si>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</si>
  <si>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</si>
  <si>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</si>
  <si>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</si>
  <si>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</si>
  <si>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</si>
  <si>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</si>
  <si>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</si>
  <si>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</si>
  <si>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</si>
  <si>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</si>
  <si>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</si>
  <si>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</si>
  <si>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</si>
  <si>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</si>
  <si>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</si>
  <si>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</si>
  <si>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</si>
  <si>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</si>
  <si>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</si>
  <si>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</si>
  <si>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</si>
  <si>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</si>
  <si>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</si>
  <si>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</si>
  <si>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</si>
  <si>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</si>
  <si>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</si>
  <si>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</si>
  <si>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</si>
  <si>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</si>
  <si>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</si>
  <si>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</si>
  <si>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</si>
  <si>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</si>
  <si>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</si>
  <si>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</si>
  <si>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</si>
  <si>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</si>
  <si>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</si>
  <si>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</si>
  <si>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</si>
  <si>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</si>
  <si>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</si>
  <si>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</si>
  <si>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</si>
  <si>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</si>
  <si>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</si>
  <si>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</si>
  <si>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</si>
  <si>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</si>
  <si>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</si>
  <si>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</si>
  <si>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</si>
  <si>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</si>
  <si>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</si>
  <si>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</si>
  <si>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</si>
  <si>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</si>
  <si>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</si>
  <si>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</si>
  <si>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</si>
  <si>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</si>
  <si>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</si>
  <si>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</si>
  <si>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</si>
  <si>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</si>
  <si>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</si>
  <si>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</si>
  <si>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</si>
  <si>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</si>
  <si>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</si>
  <si>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</si>
  <si>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</si>
  <si>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</si>
  <si>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</si>
  <si>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</si>
  <si>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</si>
  <si>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</si>
  <si>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</si>
  <si>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</si>
  <si>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</si>
  <si>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</si>
  <si>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</si>
  <si>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</si>
  <si>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</si>
  <si>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</si>
  <si>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</si>
  <si>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</si>
  <si>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</si>
  <si>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</si>
  <si>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</si>
  <si>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</si>
  <si>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</si>
  <si>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</si>
  <si>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</si>
  <si>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</si>
  <si>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</si>
  <si>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</si>
  <si>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</si>
  <si>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</si>
  <si>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</si>
  <si>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</si>
  <si>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</si>
  <si>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</si>
  <si>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</si>
  <si>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</si>
  <si>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</si>
  <si>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</si>
  <si>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</si>
  <si>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</si>
  <si>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</si>
  <si>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</si>
  <si>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</si>
  <si>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</si>
  <si>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</si>
  <si>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</si>
  <si>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</si>
  <si>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</si>
  <si>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</si>
  <si>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</si>
  <si>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</si>
  <si>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</si>
  <si>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</si>
  <si>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</si>
  <si>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</si>
  <si>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</si>
  <si>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</si>
  <si>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</si>
  <si>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</si>
  <si>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</si>
  <si>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</si>
  <si>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</si>
  <si>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</si>
  <si>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</si>
  <si>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</si>
  <si>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</si>
  <si>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</si>
  <si>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</si>
  <si>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</si>
  <si>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</si>
  <si>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</si>
  <si>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</si>
  <si>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</si>
  <si>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</si>
  <si>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</si>
  <si>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</si>
  <si>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</si>
  <si>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</si>
  <si>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</si>
  <si>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</si>
  <si>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</si>
  <si>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</si>
  <si>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</si>
  <si>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</si>
  <si>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</si>
  <si>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</si>
  <si>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</si>
  <si>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</si>
  <si>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</si>
  <si>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</si>
  <si>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</si>
  <si>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</si>
  <si>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</si>
  <si>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</si>
  <si>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</si>
  <si>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</si>
  <si>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</si>
  <si>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</si>
  <si>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</si>
  <si>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</si>
  <si>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</si>
  <si>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</si>
  <si>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</si>
  <si>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</si>
  <si>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</si>
  <si>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</si>
  <si>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</si>
  <si>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</si>
  <si>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</si>
  <si>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</si>
  <si>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</si>
  <si>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</si>
  <si>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</si>
  <si>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</si>
  <si>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</si>
  <si>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</si>
  <si>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</si>
  <si>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</si>
  <si>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</si>
  <si>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</si>
  <si>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</si>
  <si>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</si>
  <si>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</si>
  <si>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</si>
  <si>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</si>
  <si>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</si>
  <si>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</si>
  <si>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</si>
  <si>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</si>
  <si>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</si>
  <si>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</si>
  <si>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</si>
  <si>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</si>
  <si>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</si>
  <si>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</si>
  <si>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</si>
  <si>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</si>
  <si>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</si>
  <si>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</si>
  <si>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</si>
  <si>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</si>
  <si>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</si>
  <si>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</si>
  <si>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</si>
  <si>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</si>
  <si>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</si>
  <si>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</si>
  <si>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</si>
  <si>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</si>
  <si>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</si>
  <si>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</si>
  <si>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</si>
  <si>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</si>
  <si>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</si>
  <si>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</si>
  <si>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</si>
  <si>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</si>
  <si>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</si>
  <si>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</si>
  <si>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</si>
  <si>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</si>
  <si>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</si>
  <si>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</si>
  <si>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</si>
  <si>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</si>
  <si>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</si>
  <si>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</si>
  <si>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</si>
  <si>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</si>
  <si>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</si>
  <si>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</si>
  <si>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</si>
  <si>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</si>
  <si>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</si>
  <si>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</si>
  <si>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</si>
  <si>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</si>
  <si>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</si>
  <si>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</si>
  <si>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</si>
  <si>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</si>
  <si>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</si>
  <si>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</si>
  <si>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</si>
  <si>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</si>
  <si>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</si>
  <si>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</si>
  <si>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</si>
  <si>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</si>
  <si>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</si>
  <si>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</si>
  <si>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</si>
  <si>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</si>
  <si>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</si>
  <si>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</si>
  <si>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</si>
  <si>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</si>
  <si>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</si>
  <si>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</si>
  <si>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</si>
  <si>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</si>
  <si>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</si>
  <si>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</si>
  <si>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</si>
  <si>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</si>
  <si>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</si>
  <si>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</si>
  <si>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</si>
  <si>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</si>
  <si>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</si>
  <si>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</si>
  <si>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</si>
  <si>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</si>
  <si>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</si>
  <si>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</si>
  <si>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</si>
  <si>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</si>
  <si>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</si>
  <si>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</si>
  <si>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</si>
  <si>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</si>
  <si>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</si>
  <si>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</si>
  <si>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</si>
  <si>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</si>
  <si>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</si>
  <si>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</si>
  <si>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</si>
  <si>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</si>
  <si>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</si>
  <si>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</si>
  <si>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</si>
  <si>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</si>
  <si>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</si>
  <si>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</si>
  <si>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</si>
  <si>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</si>
  <si>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</si>
  <si>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</si>
  <si>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</si>
  <si>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</si>
  <si>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</si>
  <si>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</si>
  <si>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</si>
  <si>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</si>
  <si>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</si>
  <si>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</si>
  <si>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</si>
  <si>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</si>
  <si>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</si>
  <si>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</si>
  <si>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</si>
  <si>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</si>
  <si>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</si>
  <si>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</si>
  <si>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</si>
  <si>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</si>
  <si>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</si>
  <si>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</si>
  <si>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</si>
  <si>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</si>
  <si>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</si>
  <si>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</si>
  <si>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</si>
  <si>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</si>
  <si>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</si>
  <si>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</si>
  <si>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</si>
  <si>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</si>
  <si>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</si>
  <si>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</si>
  <si>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</si>
  <si>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</si>
  <si>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</si>
  <si>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</si>
  <si>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</si>
  <si>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</si>
  <si>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</si>
  <si>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</si>
  <si>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</si>
  <si>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</si>
  <si>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</si>
  <si>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</si>
  <si>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</si>
  <si>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</si>
  <si>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</si>
  <si>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</si>
  <si>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</si>
  <si>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</si>
  <si>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</si>
  <si>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</si>
  <si>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</si>
  <si>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</si>
  <si>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</si>
  <si>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</si>
  <si>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</si>
  <si>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</si>
  <si>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</si>
  <si>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</si>
  <si>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</si>
  <si>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</si>
  <si>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</si>
  <si>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</si>
  <si>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</si>
  <si>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</si>
  <si>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</si>
  <si>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</si>
  <si>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</si>
  <si>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</si>
  <si>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</si>
  <si>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</si>
  <si>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</si>
  <si>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</si>
  <si>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</si>
  <si>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</si>
  <si>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</si>
  <si>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</si>
  <si>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</si>
  <si>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</si>
  <si>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</si>
  <si>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</si>
  <si>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</si>
  <si>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</si>
  <si>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</si>
  <si>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</si>
  <si>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</si>
  <si>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</si>
  <si>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</si>
  <si>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</si>
  <si>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</si>
  <si>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</si>
  <si>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</si>
  <si>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</si>
  <si>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</si>
  <si>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</si>
  <si>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</si>
  <si>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</si>
  <si>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</si>
  <si>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</si>
  <si>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</si>
  <si>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</si>
  <si>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</si>
  <si>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</si>
  <si>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</si>
  <si>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</si>
  <si>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</si>
  <si>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</si>
  <si>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</si>
  <si>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</si>
  <si>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</si>
  <si>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</si>
  <si>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</si>
  <si>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</si>
  <si>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</si>
  <si>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</si>
  <si>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</si>
  <si>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</si>
  <si>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</si>
  <si>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</si>
  <si>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</si>
  <si>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</si>
  <si>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</si>
  <si>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</si>
  <si>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</si>
  <si>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</si>
  <si>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</si>
  <si>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</si>
  <si>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</si>
  <si>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</si>
  <si>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</si>
  <si>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</si>
  <si>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</si>
  <si>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</si>
  <si>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</si>
  <si>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</si>
  <si>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</si>
  <si>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</si>
  <si>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</si>
  <si>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</si>
  <si>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</si>
  <si>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</si>
  <si>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</si>
  <si>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</si>
  <si>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</si>
  <si>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</si>
  <si>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</si>
  <si>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</si>
  <si>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</si>
  <si>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</si>
  <si>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</si>
  <si>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</si>
  <si>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</si>
  <si>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</si>
  <si>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</si>
  <si>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</si>
  <si>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</si>
  <si>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</si>
  <si>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</si>
  <si>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</si>
  <si>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</si>
  <si>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</si>
  <si>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</si>
  <si>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</si>
  <si>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</si>
  <si>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</si>
  <si>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</si>
  <si>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</si>
  <si>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</si>
  <si>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</si>
  <si>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</si>
  <si>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</si>
  <si>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</si>
  <si>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</si>
  <si>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</si>
  <si>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</si>
  <si>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</si>
  <si>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</si>
  <si>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</si>
  <si>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</si>
  <si>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</si>
  <si>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</si>
  <si>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</si>
  <si>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</si>
  <si>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</si>
  <si>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</si>
  <si>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</si>
  <si>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</si>
  <si>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</si>
  <si>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</si>
  <si>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</si>
  <si>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</si>
  <si>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</si>
  <si>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</si>
  <si>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</si>
  <si>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</si>
  <si>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</si>
  <si>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</si>
  <si>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</si>
  <si>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</si>
  <si>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</si>
  <si>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</si>
  <si>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</si>
  <si>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</si>
  <si>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</si>
  <si>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</si>
  <si>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</si>
  <si>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</si>
  <si>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</si>
  <si>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</si>
  <si>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</si>
  <si>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</si>
  <si>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</si>
  <si>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</si>
  <si>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</si>
  <si>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</si>
  <si>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</si>
  <si>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</si>
  <si>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</si>
  <si>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</si>
  <si>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</si>
  <si>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</si>
  <si>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</si>
  <si>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</si>
  <si>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</si>
  <si>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</si>
  <si>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</si>
  <si>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</si>
  <si>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</si>
  <si>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</si>
  <si>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</si>
  <si>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</si>
  <si>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</si>
  <si>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</si>
  <si>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</si>
  <si>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</si>
  <si>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</si>
  <si>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</si>
  <si>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</si>
  <si>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</si>
  <si>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</si>
  <si>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</si>
  <si>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</si>
  <si>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</si>
  <si>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</si>
  <si>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</si>
  <si>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</si>
  <si>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</si>
  <si>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</si>
  <si>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</si>
  <si>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</si>
  <si>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</si>
  <si>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</si>
  <si>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</si>
  <si>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</si>
  <si>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</si>
  <si>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</si>
  <si>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</si>
  <si>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</si>
  <si>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</si>
  <si>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</si>
  <si>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</si>
  <si>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</si>
  <si>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</si>
  <si>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</si>
  <si>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</si>
  <si>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</si>
  <si>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</si>
  <si>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</si>
  <si>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</si>
  <si>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</si>
  <si>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</si>
  <si>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</si>
  <si>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</si>
  <si>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</si>
  <si>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</si>
  <si>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</si>
  <si>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</si>
  <si>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</si>
  <si>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</si>
  <si>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</si>
  <si>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</si>
  <si>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</si>
  <si>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</si>
  <si>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</si>
  <si>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</si>
  <si>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</si>
  <si>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</si>
  <si>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</si>
  <si>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</si>
  <si>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</si>
  <si>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</si>
  <si>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</si>
  <si>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</si>
  <si>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</si>
  <si>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</si>
  <si>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</si>
  <si>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</si>
  <si>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</si>
  <si>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</si>
  <si>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</si>
  <si>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</si>
  <si>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</si>
  <si>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</si>
  <si>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</si>
  <si>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</si>
  <si>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</si>
  <si>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</si>
  <si>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</si>
  <si>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</si>
  <si>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</si>
  <si>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</si>
  <si>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</si>
  <si>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</si>
  <si>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</si>
  <si>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</si>
  <si>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</si>
  <si>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</si>
  <si>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</si>
  <si>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</si>
  <si>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</si>
  <si>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</si>
  <si>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</si>
  <si>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</si>
  <si>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</si>
  <si>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</si>
  <si>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</si>
  <si>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</si>
  <si>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</si>
  <si>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</si>
  <si>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</si>
  <si>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</si>
  <si>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</si>
  <si>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</si>
  <si>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</si>
  <si>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</si>
  <si>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</si>
  <si>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</si>
  <si>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</si>
  <si>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</si>
  <si>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</si>
  <si>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</si>
  <si>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</si>
  <si>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</si>
  <si>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</si>
  <si>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</si>
  <si>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</si>
  <si>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</si>
  <si>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</si>
  <si>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</si>
  <si>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</si>
  <si>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</si>
  <si>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</si>
  <si>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</si>
  <si>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</si>
  <si>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</si>
  <si>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</si>
  <si>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</si>
  <si>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</si>
  <si>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</si>
  <si>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</si>
  <si>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</si>
  <si>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</si>
  <si>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</si>
  <si>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</si>
  <si>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</si>
  <si>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</si>
  <si>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</si>
  <si>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</si>
  <si>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</si>
  <si>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</si>
  <si>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</si>
  <si>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</si>
  <si>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</si>
  <si>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</si>
  <si>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</si>
  <si>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</si>
  <si>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</si>
  <si>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</si>
  <si>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</si>
  <si>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</si>
  <si>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</si>
  <si>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</si>
  <si>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</si>
  <si>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</si>
  <si>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</si>
  <si>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</si>
  <si>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</si>
  <si>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</si>
  <si>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</si>
  <si>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</si>
  <si>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</si>
  <si>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</si>
  <si>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</si>
  <si>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</si>
  <si>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</si>
  <si>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</si>
  <si>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</si>
  <si>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</si>
  <si>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</si>
  <si>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</si>
  <si>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</si>
  <si>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</si>
  <si>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</si>
  <si>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</si>
  <si>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</si>
  <si>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</si>
  <si>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</si>
  <si>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</si>
  <si>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</si>
  <si>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</si>
  <si>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</si>
  <si>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</si>
  <si>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</si>
  <si>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</si>
  <si>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</si>
  <si>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</si>
  <si>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</si>
  <si>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</si>
  <si>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</si>
  <si>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</si>
  <si>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</si>
  <si>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</si>
  <si>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</si>
  <si>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</si>
  <si>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</si>
  <si>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</si>
  <si>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</si>
  <si>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</si>
  <si>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</si>
  <si>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</si>
  <si>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</si>
  <si>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</si>
  <si>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</si>
  <si>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</si>
  <si>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</si>
  <si>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</si>
  <si>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</si>
  <si>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</si>
  <si>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</si>
  <si>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</si>
  <si>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</si>
  <si>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</si>
  <si>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</si>
  <si>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</si>
  <si>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</si>
  <si>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</si>
  <si>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</si>
  <si>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</si>
  <si>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</si>
  <si>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</si>
  <si>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</si>
  <si>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</si>
  <si>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</si>
  <si>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</si>
  <si>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</si>
  <si>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</si>
  <si>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</si>
  <si>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</si>
  <si>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</si>
  <si>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</si>
  <si>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</si>
  <si>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</si>
  <si>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</si>
  <si>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</si>
  <si>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</si>
  <si>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</si>
  <si>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</si>
  <si>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</si>
  <si>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</si>
  <si>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</si>
  <si>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</si>
  <si>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</si>
  <si>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</si>
  <si>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</si>
  <si>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</si>
  <si>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</si>
  <si>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</si>
  <si>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</si>
  <si>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</si>
  <si>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</si>
  <si>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</si>
  <si>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</si>
  <si>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</si>
  <si>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</si>
  <si>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</si>
  <si>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</si>
  <si>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</si>
  <si>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</si>
  <si>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</si>
  <si>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</si>
  <si>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</si>
  <si>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</si>
  <si>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</si>
  <si>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</si>
  <si>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</si>
  <si>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</si>
  <si>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</si>
  <si>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</si>
  <si>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</si>
  <si>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</si>
  <si>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</si>
  <si>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</si>
  <si>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</si>
  <si>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</si>
  <si>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</si>
  <si>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</si>
  <si>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</si>
  <si>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</si>
  <si>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</si>
  <si>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</si>
  <si>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</si>
  <si>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</si>
  <si>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</si>
  <si>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</si>
  <si>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</si>
  <si>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</si>
  <si>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</si>
  <si>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</si>
  <si>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</si>
  <si>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</si>
  <si>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</si>
  <si>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</si>
  <si>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</si>
  <si>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</si>
  <si>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</si>
  <si>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</si>
  <si>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</si>
  <si>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</si>
  <si>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</si>
  <si>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</si>
  <si>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</si>
  <si>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</si>
  <si>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</si>
  <si>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</si>
  <si>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</si>
  <si>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</si>
  <si>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</si>
  <si>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</si>
  <si>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</si>
  <si>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</si>
  <si>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</si>
  <si>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</si>
  <si>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</si>
  <si>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</si>
  <si>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</si>
  <si>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</si>
  <si>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</si>
  <si>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</si>
  <si>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</si>
  <si>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</si>
  <si>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</si>
  <si>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</si>
  <si>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</si>
  <si>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</si>
  <si>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</si>
  <si>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</si>
  <si>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</si>
  <si>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</si>
  <si>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</si>
  <si>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</si>
  <si>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</si>
  <si>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</si>
  <si>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</si>
  <si>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</si>
  <si>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</si>
  <si>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</si>
  <si>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</si>
  <si>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</si>
  <si>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</si>
  <si>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</si>
  <si>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</si>
  <si>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</si>
  <si>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</si>
  <si>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</si>
  <si>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</si>
  <si>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</si>
  <si>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</si>
  <si>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</si>
  <si>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</si>
  <si>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</si>
  <si>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</si>
  <si>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</si>
  <si>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</si>
  <si>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</si>
  <si>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</si>
  <si>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</si>
  <si>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</si>
  <si>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</si>
  <si>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</si>
  <si>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</si>
  <si>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</si>
  <si>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</si>
  <si>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</si>
  <si>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</si>
  <si>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</si>
  <si>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</si>
  <si>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</si>
  <si>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</si>
  <si>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</si>
  <si>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</si>
  <si>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</si>
  <si>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</si>
  <si>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</si>
  <si>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</si>
  <si>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</si>
  <si>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</si>
  <si>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</si>
  <si>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</si>
  <si>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</si>
  <si>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</si>
  <si>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</si>
  <si>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</si>
  <si>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</si>
  <si>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</si>
  <si>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</si>
  <si>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</si>
  <si>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</si>
  <si>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</si>
  <si>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</si>
  <si>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</si>
  <si>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</si>
  <si>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</si>
  <si>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</si>
  <si>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</si>
  <si>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</si>
  <si>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</si>
  <si>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</si>
  <si>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</si>
  <si>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</si>
  <si>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</si>
  <si>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</si>
  <si>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</si>
  <si>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</si>
  <si>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</si>
  <si>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</si>
  <si>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</si>
  <si>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</si>
  <si>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</si>
  <si>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</si>
  <si>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</si>
  <si>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</si>
  <si>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</si>
  <si>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</si>
  <si>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</si>
  <si>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</si>
  <si>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</si>
  <si>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</si>
  <si>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</si>
  <si>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</si>
  <si>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</si>
  <si>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</si>
  <si>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</si>
  <si>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</si>
  <si>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</si>
  <si>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</si>
  <si>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</si>
  <si>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</si>
  <si>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</si>
  <si>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</si>
  <si>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</si>
  <si>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</si>
  <si>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</si>
  <si>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</si>
  <si>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</si>
  <si>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</si>
  <si>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</si>
  <si>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</si>
  <si>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</si>
  <si>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</si>
  <si>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</si>
  <si>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</si>
  <si>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</si>
  <si>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</si>
  <si>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</si>
  <si>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</si>
  <si>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</si>
  <si>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</si>
  <si>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</si>
  <si>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</si>
  <si>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</si>
  <si>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</si>
  <si>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</si>
  <si>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</si>
  <si>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</si>
  <si>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</si>
  <si>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</si>
  <si>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</si>
  <si>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</si>
  <si>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</si>
  <si>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</si>
  <si>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</si>
  <si>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</si>
  <si>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</si>
  <si>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</si>
  <si>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</si>
  <si>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</si>
  <si>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</si>
  <si>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</si>
  <si>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</si>
  <si>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</si>
  <si>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</si>
  <si>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</si>
  <si>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</si>
  <si>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</si>
  <si>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</si>
  <si>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</si>
  <si>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</si>
  <si>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</si>
  <si>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</si>
  <si>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</si>
  <si>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</si>
  <si>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</si>
  <si>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</si>
  <si>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</si>
  <si>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</si>
  <si>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</si>
  <si>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</si>
  <si>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</si>
  <si>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</si>
  <si>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</si>
  <si>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</si>
  <si>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</si>
  <si>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</si>
  <si>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</si>
  <si>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</si>
  <si>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</si>
  <si>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</si>
  <si>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</si>
  <si>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</si>
  <si>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</si>
  <si>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</si>
  <si>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</si>
  <si>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</si>
  <si>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</si>
  <si>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</si>
  <si>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</si>
  <si>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</si>
  <si>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</si>
  <si>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</si>
  <si>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</si>
  <si>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</si>
  <si>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</si>
  <si>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</si>
  <si>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</si>
  <si>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</si>
  <si>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</si>
  <si>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</si>
  <si>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</si>
  <si>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</si>
  <si>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</si>
  <si>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</si>
  <si>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</si>
  <si>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</si>
  <si>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</si>
  <si>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</si>
  <si>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</si>
  <si>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</si>
  <si>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</si>
  <si>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</si>
  <si>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</si>
  <si>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</si>
  <si>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</si>
  <si>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</si>
  <si>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</si>
  <si>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</si>
  <si>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</si>
  <si>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</si>
  <si>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</si>
  <si>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</si>
  <si>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</si>
  <si>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</si>
  <si>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</si>
  <si>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</si>
  <si>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</si>
  <si>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</si>
  <si>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</si>
  <si>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</si>
  <si>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</si>
  <si>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</si>
  <si>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</si>
  <si>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</si>
  <si>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</si>
  <si>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</si>
  <si>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</si>
  <si>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</si>
  <si>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</si>
  <si>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</si>
  <si>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</si>
  <si>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</si>
  <si>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</si>
  <si>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</si>
  <si>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</si>
  <si>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</si>
  <si>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</si>
  <si>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</si>
  <si>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</si>
  <si>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</si>
  <si>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</si>
  <si>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</si>
  <si>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</si>
  <si>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</si>
  <si>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</si>
  <si>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</si>
  <si>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</si>
  <si>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</si>
  <si>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</si>
  <si>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</si>
  <si>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</si>
  <si>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</si>
  <si>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</si>
  <si>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</si>
  <si>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</si>
  <si>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</si>
  <si>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</si>
  <si>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</si>
  <si>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</si>
  <si>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</si>
  <si>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</si>
  <si>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</si>
  <si>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</si>
  <si>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</si>
  <si>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</si>
  <si>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</si>
  <si>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</si>
  <si>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</si>
  <si>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</si>
  <si>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</si>
  <si>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</si>
  <si>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</si>
  <si>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</si>
  <si>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</si>
  <si>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</si>
  <si>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</si>
  <si>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</si>
  <si>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</si>
  <si>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</si>
  <si>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</si>
  <si>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</si>
  <si>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</si>
  <si>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</si>
  <si>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</si>
  <si>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</si>
  <si>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</si>
  <si>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</si>
  <si>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</si>
  <si>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</si>
  <si>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</si>
  <si>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</si>
  <si>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</si>
  <si>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</si>
  <si>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</si>
  <si>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</si>
  <si>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</si>
  <si>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</si>
  <si>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</si>
  <si>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</si>
  <si>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</si>
  <si>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</si>
  <si>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</si>
  <si>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</si>
  <si>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</si>
  <si>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</si>
  <si>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</si>
  <si>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</si>
  <si>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</si>
  <si>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</si>
  <si>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</si>
  <si>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</si>
  <si>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</si>
  <si>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</si>
  <si>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</si>
  <si>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</si>
  <si>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</si>
  <si>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</si>
  <si>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</si>
  <si>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</si>
  <si>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</si>
  <si>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</si>
  <si>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</si>
  <si>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</si>
  <si>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</si>
  <si>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</si>
  <si>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</si>
  <si>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</si>
  <si>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</si>
  <si>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</si>
  <si>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</si>
  <si>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</si>
  <si>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</si>
  <si>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</si>
  <si>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</si>
  <si>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</si>
  <si>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</si>
  <si>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</si>
  <si>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</si>
  <si>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</si>
  <si>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</si>
  <si>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</si>
  <si>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</si>
  <si>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</si>
  <si>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</si>
  <si>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</si>
  <si>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</si>
  <si>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</si>
  <si>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</si>
  <si>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</si>
  <si>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</si>
  <si>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</si>
  <si>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</si>
  <si>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</si>
  <si>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</si>
  <si>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</si>
  <si>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</si>
  <si>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</si>
  <si>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</si>
  <si>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</si>
  <si>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</si>
  <si>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</si>
  <si>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</si>
  <si>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</si>
  <si>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</si>
  <si>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</si>
  <si>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</si>
  <si>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</si>
  <si>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</si>
  <si>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</si>
  <si>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</si>
  <si>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</si>
  <si>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</si>
  <si>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</si>
  <si>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</si>
  <si>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</si>
  <si>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</si>
  <si>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</si>
  <si>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</si>
  <si>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</si>
  <si>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</si>
  <si>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</si>
  <si>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</si>
  <si>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</si>
  <si>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</si>
  <si>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</si>
  <si>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</si>
  <si>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</si>
  <si>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</si>
  <si>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</si>
  <si>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</si>
  <si>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</si>
  <si>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</si>
  <si>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</si>
  <si>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</si>
  <si>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</si>
  <si>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</si>
  <si>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</si>
  <si>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</si>
  <si>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</si>
  <si>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</si>
  <si>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</si>
  <si>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</si>
  <si>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</si>
  <si>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</si>
  <si>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</si>
  <si>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</si>
  <si>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</si>
  <si>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</si>
  <si>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</si>
  <si>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</si>
  <si>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</si>
  <si>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</si>
  <si>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</si>
  <si>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</si>
  <si>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</si>
  <si>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</si>
  <si>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</si>
  <si>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</si>
  <si>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</si>
  <si>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</si>
  <si>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</si>
  <si>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</si>
  <si>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</si>
  <si>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</si>
  <si>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</si>
  <si>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</si>
  <si>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</si>
  <si>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</si>
  <si>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</si>
  <si>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</si>
  <si>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</si>
  <si>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</si>
  <si>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</si>
  <si>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</si>
  <si>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</si>
  <si>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</si>
  <si>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</si>
  <si>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</si>
  <si>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</si>
  <si>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</si>
  <si>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</si>
  <si>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</si>
  <si>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</si>
  <si>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</si>
  <si>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</si>
  <si>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</si>
  <si>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</si>
  <si>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</si>
  <si>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</si>
  <si>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</si>
  <si>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</si>
  <si>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</si>
  <si>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</si>
  <si>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</si>
  <si>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</si>
  <si>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</si>
  <si>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</si>
  <si>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</si>
  <si>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</si>
  <si>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</si>
  <si>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</si>
  <si>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</si>
  <si>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</si>
  <si>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</si>
  <si>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</si>
  <si>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</si>
  <si>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</si>
  <si>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</si>
  <si>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</si>
  <si>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</si>
  <si>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</si>
  <si>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</si>
  <si>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</si>
  <si>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</si>
  <si>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</si>
  <si>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</si>
  <si>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</si>
  <si>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</si>
  <si>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</si>
  <si>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</si>
  <si>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</si>
  <si>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</si>
  <si>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</si>
  <si>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</si>
  <si>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</si>
  <si>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</si>
  <si>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</si>
  <si>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</si>
  <si>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</si>
  <si>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</si>
  <si>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</si>
  <si>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</si>
  <si>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</si>
  <si>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</si>
  <si>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</si>
  <si>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</si>
  <si>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</si>
  <si>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</si>
  <si>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</si>
  <si>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</si>
  <si>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</si>
  <si>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</si>
  <si>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</si>
  <si>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</si>
  <si>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</si>
  <si>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</si>
  <si>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</si>
  <si>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</si>
  <si>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</si>
  <si>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</si>
  <si>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</si>
  <si>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</si>
  <si>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</si>
  <si>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</si>
  <si>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</si>
  <si>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</si>
  <si>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</si>
  <si>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</si>
  <si>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</si>
  <si>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</si>
  <si>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</si>
  <si>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</si>
  <si>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</si>
  <si>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</si>
  <si>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</si>
  <si>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</si>
  <si>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</si>
  <si>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</si>
  <si>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</si>
  <si>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</si>
  <si>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</si>
  <si>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</si>
  <si>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</si>
  <si>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</si>
  <si>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</si>
  <si>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</si>
  <si>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</si>
  <si>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</si>
  <si>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</si>
  <si>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</si>
  <si>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</si>
  <si>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</si>
  <si>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</si>
  <si>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</si>
  <si>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</si>
  <si>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</si>
  <si>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</si>
  <si>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</si>
  <si>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</si>
  <si>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</si>
  <si>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</si>
  <si>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</si>
  <si>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</si>
  <si>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</si>
  <si>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</si>
  <si>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</si>
  <si>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</si>
  <si>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</si>
  <si>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</si>
  <si>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</si>
  <si>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</si>
  <si>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</si>
  <si>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</si>
  <si>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</si>
  <si>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</si>
  <si>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</si>
  <si>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</si>
  <si>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</si>
  <si>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</si>
  <si>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</si>
  <si>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</si>
  <si>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</si>
  <si>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</si>
  <si>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</si>
  <si>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</si>
  <si>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</si>
  <si>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</si>
  <si>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</si>
  <si>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</si>
  <si>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</si>
  <si>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</si>
  <si>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</si>
  <si>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</si>
  <si>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</si>
  <si>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</si>
  <si>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</si>
  <si>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</si>
  <si>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</si>
  <si>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</si>
  <si>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</si>
  <si>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</si>
  <si>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</si>
  <si>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</si>
  <si>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</si>
  <si>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</si>
  <si>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</si>
  <si>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</si>
  <si>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</si>
  <si>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</si>
  <si>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</si>
  <si>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</si>
  <si>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</si>
  <si>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</si>
  <si>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</si>
  <si>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</si>
  <si>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</si>
  <si>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</si>
  <si>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</si>
  <si>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</si>
  <si>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</si>
  <si>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</si>
  <si>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</si>
  <si>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</si>
  <si>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</si>
  <si>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</si>
  <si>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</si>
  <si>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</si>
  <si>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</si>
  <si>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</si>
  <si>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</si>
  <si>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</si>
  <si>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</si>
  <si>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</si>
  <si>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</si>
  <si>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</si>
  <si>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</si>
  <si>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</si>
  <si>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</si>
  <si>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</si>
  <si>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</si>
  <si>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</si>
  <si>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</si>
  <si>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</si>
  <si>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</si>
  <si>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</si>
  <si>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</si>
  <si>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</si>
  <si>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</si>
  <si>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</si>
  <si>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</si>
  <si>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</si>
  <si>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</si>
  <si>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</si>
  <si>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</si>
  <si>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</si>
  <si>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</si>
  <si>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</si>
  <si>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</si>
  <si>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</si>
  <si>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</si>
  <si>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</si>
  <si>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</si>
  <si>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</si>
  <si>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</si>
  <si>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</si>
  <si>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</si>
  <si>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</si>
  <si>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</si>
  <si>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</si>
  <si>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</si>
  <si>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</si>
  <si>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</si>
  <si>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</si>
  <si>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</si>
  <si>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</si>
  <si>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</si>
  <si>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</si>
  <si>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</si>
  <si>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</si>
  <si>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</si>
  <si>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</si>
  <si>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</si>
  <si>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</si>
  <si>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</si>
  <si>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</si>
  <si>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</si>
  <si>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</si>
  <si>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</si>
  <si>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</si>
  <si>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</si>
  <si>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</si>
  <si>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</si>
  <si>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</si>
  <si>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</si>
  <si>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</si>
  <si>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</si>
  <si>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</si>
  <si>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</si>
  <si>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</si>
  <si>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</si>
  <si>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</si>
  <si>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</si>
  <si>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</si>
  <si>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</si>
  <si>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</si>
  <si>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</si>
  <si>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</si>
  <si>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</si>
  <si>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</si>
  <si>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</si>
  <si>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</si>
  <si>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</si>
  <si>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</si>
  <si>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</si>
  <si>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</si>
  <si>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</si>
  <si>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</si>
  <si>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</si>
  <si>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</si>
  <si>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</si>
  <si>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</si>
  <si>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</si>
  <si>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</si>
  <si>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</si>
  <si>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</si>
  <si>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</si>
  <si>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</si>
  <si>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</si>
  <si>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</si>
  <si>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</si>
  <si>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</si>
  <si>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</si>
  <si>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</si>
  <si>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</si>
  <si>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</si>
  <si>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</si>
  <si>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</si>
  <si>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</si>
  <si>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</si>
  <si>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</si>
  <si>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</si>
  <si>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</si>
  <si>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</si>
  <si>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</si>
  <si>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</si>
  <si>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</si>
  <si>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</si>
  <si>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</si>
  <si>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</si>
  <si>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</si>
  <si>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</si>
  <si>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</si>
  <si>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</si>
  <si>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</si>
  <si>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</si>
  <si>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</si>
  <si>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</si>
  <si>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</si>
  <si>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</si>
  <si>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</si>
  <si>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</si>
  <si>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</si>
  <si>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</si>
  <si>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</si>
  <si>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</si>
  <si>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</si>
  <si>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</si>
  <si>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</si>
  <si>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</si>
  <si>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</si>
  <si>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</si>
  <si>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</si>
  <si>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</si>
  <si>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</si>
  <si>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</si>
  <si>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</si>
  <si>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</si>
  <si>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</si>
  <si>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</si>
  <si>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</si>
  <si>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</si>
  <si>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</si>
  <si>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</si>
  <si>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</si>
  <si>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</si>
  <si>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</si>
  <si>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</si>
  <si>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</si>
  <si>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</si>
  <si>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</si>
  <si>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</si>
  <si>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</si>
  <si>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</si>
  <si>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</si>
  <si>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</si>
  <si>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</si>
  <si>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</si>
  <si>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</si>
  <si>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</si>
  <si>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</si>
  <si>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</si>
  <si>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</si>
  <si>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</si>
  <si>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</si>
  <si>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</si>
  <si>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</si>
  <si>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</si>
  <si>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</si>
  <si>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</si>
  <si>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</si>
  <si>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</si>
  <si>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</si>
  <si>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</si>
  <si>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</si>
  <si>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</si>
  <si>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</si>
  <si>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</si>
  <si>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</si>
  <si>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</si>
  <si>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</si>
  <si>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</si>
  <si>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</si>
  <si>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</si>
  <si>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</si>
  <si>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</si>
  <si>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</si>
  <si>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</si>
  <si>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</si>
  <si>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</si>
  <si>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</si>
  <si>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</si>
  <si>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</si>
  <si>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</si>
  <si>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</si>
  <si>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</si>
  <si>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</si>
  <si>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</si>
  <si>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</si>
  <si>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</si>
  <si>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</si>
  <si>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</si>
  <si>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</si>
  <si>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</si>
  <si>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</si>
  <si>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</si>
  <si>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</si>
  <si>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</si>
  <si>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</si>
  <si>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</si>
  <si>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</si>
  <si>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</si>
  <si>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</si>
  <si>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</si>
  <si>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</si>
  <si>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</si>
  <si>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</si>
  <si>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</si>
  <si>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</si>
  <si>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</si>
  <si>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</si>
  <si>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</si>
  <si>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</si>
  <si>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</si>
  <si>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</si>
  <si>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</si>
  <si>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</si>
  <si>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</si>
  <si>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</si>
  <si>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</si>
  <si>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</si>
  <si>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</si>
  <si>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</si>
  <si>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</si>
  <si>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</si>
  <si>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</si>
  <si>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</si>
  <si>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</si>
  <si>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</si>
  <si>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</si>
  <si>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</si>
  <si>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</si>
  <si>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</si>
  <si>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</si>
  <si>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</si>
  <si>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</si>
  <si>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</si>
  <si>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</si>
  <si>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</si>
  <si>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</si>
  <si>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</si>
  <si>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</si>
  <si>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</si>
  <si>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</si>
  <si>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</si>
  <si>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</si>
  <si>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</si>
  <si>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</si>
  <si>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</si>
  <si>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</si>
  <si>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</si>
  <si>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</si>
  <si>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</si>
  <si>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</si>
  <si>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</si>
  <si>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</si>
  <si>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</si>
  <si>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</si>
  <si>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</si>
  <si>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</si>
  <si>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</si>
  <si>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</si>
  <si>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</si>
  <si>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</si>
  <si>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</si>
  <si>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</si>
  <si>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</si>
  <si>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</si>
  <si>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</si>
  <si>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</si>
  <si>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</si>
  <si>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</si>
  <si>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</si>
  <si>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</si>
  <si>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</si>
  <si>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</si>
  <si>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</si>
  <si>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</si>
  <si>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</si>
  <si>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</si>
  <si>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</si>
  <si>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</si>
  <si>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</si>
  <si>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</si>
  <si>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</si>
  <si>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</si>
  <si>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</si>
  <si>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</si>
  <si>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</si>
  <si>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</si>
  <si>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</si>
  <si>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</si>
  <si>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</si>
  <si>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</si>
  <si>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</si>
  <si>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</si>
  <si>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</si>
  <si>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</si>
  <si>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</si>
  <si>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</si>
  <si>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</si>
  <si>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</si>
  <si>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</si>
  <si>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</si>
  <si>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</si>
  <si>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</si>
  <si>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</si>
  <si>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</si>
  <si>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</si>
  <si>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</si>
  <si>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</si>
  <si>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</si>
  <si>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</si>
  <si>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</si>
  <si>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</si>
  <si>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</si>
  <si>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</si>
  <si>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</si>
  <si>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</si>
  <si>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</si>
  <si>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</si>
  <si>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</si>
  <si>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</si>
  <si>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</si>
  <si>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</si>
  <si>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</si>
  <si>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</si>
  <si>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</si>
  <si>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</si>
  <si>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</si>
  <si>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</si>
  <si>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</si>
  <si>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</si>
  <si>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</si>
  <si>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</si>
  <si>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</si>
  <si>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</si>
  <si>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</si>
  <si>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</si>
  <si>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</si>
  <si>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</si>
  <si>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</si>
  <si>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</si>
  <si>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</si>
  <si>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</si>
  <si>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</si>
  <si>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</si>
  <si>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</si>
  <si>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</si>
  <si>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</si>
  <si>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</si>
  <si>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</si>
  <si>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</si>
  <si>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</si>
  <si>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</si>
  <si>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</si>
  <si>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</si>
  <si>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</si>
  <si>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</si>
  <si>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</si>
  <si>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</si>
  <si>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</si>
  <si>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</si>
  <si>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</si>
  <si>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</si>
  <si>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</si>
  <si>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</si>
  <si>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</si>
  <si>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</si>
  <si>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</si>
  <si>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</si>
  <si>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</si>
  <si>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</si>
  <si>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</si>
  <si>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</si>
  <si>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</si>
  <si>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</si>
  <si>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</si>
  <si>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</si>
  <si>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</si>
  <si>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</si>
  <si>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</si>
  <si>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</si>
  <si>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</si>
  <si>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</si>
  <si>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</si>
  <si>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</si>
  <si>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</si>
  <si>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</si>
  <si>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</si>
  <si>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</si>
  <si>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</si>
  <si>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</si>
  <si>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</si>
  <si>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</si>
  <si>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</si>
  <si>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</si>
  <si>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</si>
  <si>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</si>
  <si>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</si>
  <si>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</si>
  <si>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</si>
  <si>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</si>
  <si>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</si>
  <si>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</si>
  <si>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</si>
  <si>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</si>
  <si>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</si>
  <si>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</si>
  <si>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</si>
  <si>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</si>
  <si>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</si>
  <si>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</si>
  <si>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</si>
  <si>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</si>
  <si>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</si>
  <si>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</si>
  <si>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</si>
  <si>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</si>
  <si>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</si>
  <si>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</si>
  <si>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</si>
  <si>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</si>
  <si>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</si>
  <si>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</si>
  <si>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</si>
  <si>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</si>
  <si>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</si>
  <si>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</si>
  <si>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</si>
  <si>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</si>
  <si>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</si>
  <si>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</si>
  <si>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</si>
  <si>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</si>
  <si>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</si>
  <si>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</si>
  <si>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</si>
  <si>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</si>
  <si>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</si>
  <si>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</si>
  <si>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</si>
  <si>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</si>
  <si>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</si>
  <si>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</si>
  <si>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</si>
  <si>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</si>
  <si>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</si>
  <si>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</si>
  <si>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</si>
  <si>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</si>
  <si>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</si>
  <si>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</si>
  <si>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</si>
  <si>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</si>
  <si>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</si>
  <si>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</si>
  <si>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</si>
  <si>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</si>
  <si>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</si>
  <si>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</si>
  <si>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</si>
  <si>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</si>
  <si>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</si>
  <si>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</si>
  <si>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</si>
  <si>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</si>
  <si>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</si>
  <si>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</si>
  <si>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</si>
  <si>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</si>
  <si>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</si>
  <si>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</si>
  <si>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</si>
  <si>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</si>
  <si>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</si>
  <si>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</si>
  <si>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</si>
  <si>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</si>
  <si>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</si>
  <si>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</si>
  <si>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</si>
  <si>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</si>
  <si>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</si>
  <si>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</si>
  <si>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</si>
  <si>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</si>
  <si>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</si>
  <si>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</si>
  <si>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</si>
  <si>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</si>
  <si>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</si>
  <si>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</si>
  <si>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</si>
  <si>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</si>
  <si>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</si>
  <si>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</si>
  <si>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</si>
  <si>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</si>
  <si>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</si>
  <si>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</si>
  <si>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</si>
  <si>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</si>
  <si>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</si>
  <si>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</si>
  <si>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</si>
  <si>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</si>
  <si>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</si>
  <si>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</si>
  <si>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</si>
  <si>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</si>
  <si>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</si>
  <si>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</si>
  <si>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</si>
  <si>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</si>
  <si>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</si>
  <si>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</si>
  <si>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</si>
  <si>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</si>
  <si>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</si>
  <si>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</si>
  <si>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</si>
  <si>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</si>
  <si>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</si>
  <si>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</si>
  <si>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</si>
  <si>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</si>
  <si>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</si>
  <si>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</si>
  <si>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</si>
  <si>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</si>
  <si>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</si>
  <si>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</si>
  <si>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</si>
  <si>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</si>
  <si>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</si>
  <si>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</si>
  <si>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</si>
  <si>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</si>
  <si>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</si>
  <si>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</si>
  <si>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</si>
  <si>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</si>
  <si>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</si>
  <si>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</si>
  <si>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</si>
  <si>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</si>
  <si>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</si>
  <si>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</si>
  <si>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</si>
  <si>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</si>
  <si>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</si>
  <si>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</si>
  <si>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</si>
  <si>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</si>
  <si>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</si>
  <si>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</si>
  <si>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</si>
  <si>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</si>
  <si>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</si>
  <si>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</si>
  <si>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</si>
  <si>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</si>
  <si>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</si>
  <si>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</si>
  <si>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</si>
  <si>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</si>
  <si>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</si>
  <si>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</si>
  <si>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</si>
  <si>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</si>
  <si>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</si>
  <si>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</si>
  <si>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</si>
  <si>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</si>
  <si>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</si>
  <si>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</si>
  <si>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</si>
  <si>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</si>
  <si>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</si>
  <si>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</si>
  <si>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</si>
  <si>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</si>
  <si>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</si>
  <si>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</si>
  <si>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</si>
  <si>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</si>
  <si>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</si>
  <si>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</si>
  <si>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</si>
  <si>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</si>
  <si>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</si>
  <si>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</si>
  <si>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</si>
  <si>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</si>
  <si>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</si>
  <si>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</si>
  <si>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</si>
  <si>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</si>
  <si>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</si>
  <si>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</si>
  <si>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</si>
  <si>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</si>
  <si>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</si>
  <si>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</si>
  <si>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</si>
  <si>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</si>
  <si>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</si>
  <si>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</si>
  <si>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</si>
  <si>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</si>
  <si>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</si>
  <si>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</si>
  <si>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</si>
  <si>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</si>
  <si>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</si>
  <si>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</si>
  <si>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</si>
  <si>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</si>
  <si>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</si>
  <si>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</si>
  <si>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</si>
  <si>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</si>
  <si>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</si>
  <si>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</si>
  <si>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</si>
  <si>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</si>
  <si>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</si>
  <si>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</si>
  <si>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</si>
  <si>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</si>
  <si>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</si>
  <si>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</si>
  <si>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</si>
  <si>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</si>
  <si>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</si>
  <si>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</si>
  <si>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</si>
  <si>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</si>
  <si>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</si>
  <si>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</si>
  <si>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</si>
  <si>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</si>
  <si>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</si>
  <si>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</si>
  <si>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</si>
  <si>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</si>
  <si>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</si>
  <si>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</si>
  <si>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</si>
  <si>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</si>
  <si>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</si>
  <si>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</si>
  <si>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</si>
  <si>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</si>
  <si>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</si>
  <si>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</si>
  <si>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</si>
  <si>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</si>
  <si>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</si>
  <si>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</si>
  <si>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</si>
  <si>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</si>
  <si>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</si>
  <si>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</si>
  <si>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</si>
  <si>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</si>
  <si>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</si>
  <si>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</si>
  <si>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</si>
  <si>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</si>
  <si>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</si>
  <si>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</si>
  <si>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</si>
  <si>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</si>
  <si>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</si>
  <si>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</si>
  <si>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</si>
  <si>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</si>
  <si>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</si>
  <si>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</si>
  <si>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</si>
  <si>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</si>
  <si>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</si>
  <si>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</si>
  <si>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</si>
  <si>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</si>
  <si>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</si>
  <si>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</si>
  <si>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</si>
  <si>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</si>
  <si>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</si>
  <si>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</si>
  <si>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</si>
  <si>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</si>
  <si>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</si>
  <si>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</si>
  <si>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</si>
  <si>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</si>
  <si>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</si>
  <si>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</si>
  <si>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</si>
  <si>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</si>
  <si>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</si>
  <si>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</si>
  <si>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</si>
  <si>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</si>
  <si>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</si>
  <si>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</si>
  <si>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</si>
  <si>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</si>
  <si>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</si>
  <si>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</si>
  <si>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</si>
  <si>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</si>
  <si>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</si>
  <si>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</si>
  <si>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</si>
  <si>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</si>
  <si>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</si>
  <si>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</si>
  <si>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</si>
  <si>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</si>
  <si>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</si>
  <si>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</si>
  <si>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</si>
  <si>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</si>
  <si>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</si>
  <si>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</si>
  <si>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</si>
  <si>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</si>
  <si>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</si>
  <si>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</si>
  <si>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</si>
  <si>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</si>
  <si>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</si>
  <si>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</si>
  <si>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</si>
  <si>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</si>
  <si>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</si>
  <si>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</si>
  <si>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</si>
  <si>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</si>
  <si>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</si>
  <si>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</si>
  <si>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</si>
  <si>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</si>
  <si>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</si>
  <si>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</si>
  <si>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</si>
  <si>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</si>
  <si>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</si>
  <si>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</si>
  <si>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</si>
  <si>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</si>
  <si>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</si>
  <si>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</si>
  <si>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</si>
  <si>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</si>
  <si>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</si>
  <si>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</si>
  <si>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</si>
  <si>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</si>
  <si>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</si>
  <si>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</si>
  <si>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</si>
  <si>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</si>
  <si>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</si>
  <si>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</si>
  <si>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</si>
  <si>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</si>
  <si>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</si>
  <si>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</si>
  <si>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</si>
  <si>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</si>
  <si>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</si>
  <si>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</si>
  <si>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</si>
  <si>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</si>
  <si>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</si>
  <si>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</si>
  <si>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</si>
  <si>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</si>
  <si>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</si>
  <si>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</si>
  <si>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</si>
  <si>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</si>
  <si>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</si>
  <si>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</si>
  <si>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</si>
  <si>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</si>
  <si>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</si>
  <si>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</si>
  <si>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</si>
  <si>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</si>
  <si>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</si>
  <si>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</si>
  <si>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</si>
  <si>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</si>
  <si>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</si>
  <si>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</si>
  <si>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</si>
  <si>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</si>
  <si>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</si>
  <si>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</si>
  <si>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</si>
  <si>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</si>
  <si>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</si>
  <si>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</si>
  <si>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</si>
  <si>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</si>
  <si>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</si>
  <si>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</si>
  <si>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</si>
  <si>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</si>
  <si>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</si>
  <si>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</si>
  <si>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</si>
  <si>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</si>
  <si>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</si>
  <si>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</si>
  <si>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</si>
  <si>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</si>
  <si>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</si>
  <si>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</si>
  <si>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</si>
  <si>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</si>
  <si>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</si>
  <si>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</si>
  <si>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</si>
  <si>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</si>
  <si>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</si>
  <si>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</si>
  <si>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</si>
  <si>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</si>
  <si>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</si>
  <si>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</si>
  <si>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</si>
  <si>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</si>
  <si>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</si>
  <si>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</si>
  <si>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</si>
  <si>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</si>
  <si>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</si>
  <si>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</si>
  <si>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</si>
  <si>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</si>
  <si>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</si>
  <si>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</si>
  <si>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</si>
  <si>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</si>
  <si>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</si>
  <si>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</si>
  <si>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</si>
  <si>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</si>
  <si>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</si>
  <si>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</si>
  <si>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</si>
  <si>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</si>
  <si>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</si>
  <si>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</si>
  <si>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</si>
  <si>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</si>
  <si>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</si>
  <si>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</si>
  <si>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</si>
  <si>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</si>
  <si>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</si>
  <si>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</si>
  <si>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</si>
  <si>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</si>
  <si>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</si>
  <si>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</si>
  <si>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</si>
  <si>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</si>
  <si>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</si>
  <si>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</si>
  <si>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</si>
  <si>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</si>
  <si>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</si>
  <si>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</si>
  <si>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</si>
  <si>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</si>
  <si>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</si>
  <si>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</si>
  <si>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</si>
  <si>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</si>
  <si>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</si>
  <si>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</si>
  <si>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</si>
  <si>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</si>
  <si>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</si>
  <si>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</si>
  <si>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</si>
  <si>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</si>
  <si>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</si>
  <si>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</si>
  <si>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</si>
  <si>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</si>
  <si>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</si>
  <si>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</si>
  <si>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</si>
  <si>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</si>
  <si>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</si>
  <si>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</si>
  <si>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</si>
  <si>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</si>
  <si>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</si>
  <si>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</si>
  <si>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</si>
  <si>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</si>
  <si>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</si>
  <si>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</si>
  <si>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</si>
  <si>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</si>
  <si>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</si>
  <si>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</si>
  <si>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</si>
  <si>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</si>
  <si>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</si>
  <si>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</si>
  <si>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</si>
  <si>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</si>
  <si>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</si>
  <si>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</si>
  <si>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</si>
  <si>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</si>
  <si>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</si>
  <si>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</si>
  <si>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</si>
  <si>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</si>
  <si>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</si>
  <si>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</si>
  <si>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</si>
  <si>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</si>
  <si>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</si>
  <si>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</si>
  <si>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</si>
  <si>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</si>
  <si>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</si>
  <si>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</si>
  <si>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</si>
  <si>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</si>
  <si>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</si>
  <si>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</si>
  <si>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</si>
  <si>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</si>
  <si>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</si>
  <si>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</si>
  <si>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</si>
  <si>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</si>
  <si>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</si>
  <si>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</si>
  <si>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</si>
  <si>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</si>
  <si>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</si>
  <si>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</si>
  <si>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</si>
  <si>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</si>
  <si>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</si>
  <si>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</si>
  <si>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</si>
  <si>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</si>
  <si>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</si>
  <si>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</si>
  <si>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</si>
  <si>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</si>
  <si>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</si>
  <si>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</si>
  <si>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</si>
  <si>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</si>
  <si>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</si>
  <si>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</si>
  <si>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</si>
  <si>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</si>
  <si>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</si>
  <si>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</si>
  <si>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</si>
  <si>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</si>
  <si>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</si>
  <si>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</si>
  <si>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</si>
  <si>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</si>
  <si>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</si>
  <si>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</si>
  <si>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</si>
  <si>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</si>
  <si>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</si>
  <si>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</si>
  <si>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</si>
  <si>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</si>
  <si>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</si>
  <si>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</si>
  <si>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</si>
  <si>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</si>
  <si>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</si>
  <si>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</si>
  <si>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</si>
  <si>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</si>
  <si>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</si>
  <si>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</si>
  <si>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</si>
  <si>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</si>
  <si>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</si>
  <si>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</si>
  <si>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</si>
  <si>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</si>
  <si>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</si>
  <si>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</si>
  <si>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</si>
  <si>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</si>
  <si>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</si>
  <si>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</si>
  <si>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</si>
  <si>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</si>
  <si>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</si>
  <si>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</si>
  <si>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</si>
  <si>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</si>
  <si>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</si>
  <si>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</si>
  <si>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</si>
  <si>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</si>
  <si>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</si>
  <si>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</si>
  <si>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</si>
  <si>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</si>
  <si>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</si>
  <si>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</si>
  <si>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</si>
  <si>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</si>
  <si>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</si>
  <si>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</si>
  <si>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</si>
  <si>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</si>
  <si>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</si>
  <si>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</si>
  <si>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</si>
  <si>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</si>
  <si>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</si>
  <si>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</si>
  <si>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</si>
  <si>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</si>
  <si>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</si>
  <si>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</si>
  <si>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</si>
  <si>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</si>
  <si>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</si>
  <si>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</si>
  <si>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</si>
  <si>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</si>
  <si>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</si>
  <si>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</si>
  <si>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</si>
  <si>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</si>
  <si>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</si>
  <si>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</si>
  <si>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</si>
  <si>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</si>
  <si>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</si>
  <si>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</si>
  <si>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</si>
  <si>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</si>
  <si>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</si>
  <si>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</si>
  <si>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</si>
  <si>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</si>
  <si>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</si>
  <si>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</si>
  <si>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</si>
  <si>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</si>
  <si>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</si>
  <si>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</si>
  <si>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</si>
  <si>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</si>
  <si>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</si>
  <si>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</si>
  <si>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</si>
  <si>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</si>
  <si>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</si>
  <si>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</si>
  <si>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</si>
  <si>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</si>
  <si>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</si>
  <si>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</si>
  <si>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</si>
  <si>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</si>
  <si>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</si>
  <si>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</si>
  <si>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</si>
  <si>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</si>
  <si>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</si>
  <si>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</si>
  <si>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</si>
  <si>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</si>
  <si>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</si>
  <si>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</si>
  <si>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</si>
  <si>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</si>
  <si>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</si>
  <si>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</si>
  <si>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</si>
  <si>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</si>
  <si>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</si>
  <si>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</si>
  <si>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</si>
  <si>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</si>
  <si>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</si>
  <si>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</si>
  <si>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</si>
  <si>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</si>
  <si>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</si>
  <si>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</si>
  <si>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</si>
  <si>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</si>
  <si>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</si>
  <si>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</si>
  <si>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</si>
  <si>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</si>
  <si>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</si>
  <si>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</si>
  <si>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</si>
  <si>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</si>
  <si>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</si>
  <si>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</si>
  <si>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</si>
  <si>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</si>
  <si>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</si>
  <si>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</si>
  <si>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</si>
  <si>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</si>
  <si>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</si>
  <si>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</si>
  <si>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</si>
  <si>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</si>
  <si>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</si>
  <si>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</si>
  <si>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</si>
  <si>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</si>
  <si>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</si>
  <si>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</si>
  <si>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</si>
  <si>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</si>
  <si>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</si>
  <si>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</si>
  <si>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</si>
  <si>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</si>
  <si>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</si>
  <si>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</si>
  <si>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</si>
  <si>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</si>
  <si>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</si>
  <si>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</si>
  <si>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</si>
  <si>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</si>
  <si>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</si>
  <si>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</si>
  <si>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</si>
  <si>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</si>
  <si>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</si>
  <si>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</si>
  <si>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</si>
  <si>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</si>
  <si>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</si>
  <si>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</si>
  <si>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</si>
  <si>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</si>
  <si>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</si>
  <si>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</si>
  <si>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</si>
  <si>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</si>
  <si>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</si>
  <si>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</si>
  <si>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</si>
  <si>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</si>
  <si>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</si>
  <si>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</si>
  <si>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</si>
  <si>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</si>
  <si>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</si>
  <si>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</si>
  <si>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</si>
  <si>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</si>
  <si>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</si>
  <si>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</si>
  <si>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</si>
  <si>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</si>
  <si>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</si>
  <si>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</si>
  <si>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</si>
  <si>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</si>
  <si>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</si>
  <si>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</si>
  <si>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</si>
  <si>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</si>
  <si>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</si>
  <si>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</si>
  <si>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</si>
  <si>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</si>
  <si>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</si>
  <si>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</si>
  <si>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</si>
  <si>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</si>
  <si>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</si>
  <si>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</si>
  <si>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</si>
  <si>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</si>
  <si>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</si>
  <si>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</si>
  <si>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</si>
  <si>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</si>
  <si>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</si>
  <si>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</si>
  <si>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</si>
  <si>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</si>
  <si>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</si>
  <si>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</si>
  <si>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</si>
  <si>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</si>
  <si>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</si>
  <si>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</si>
  <si>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</si>
  <si>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</si>
  <si>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</si>
  <si>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</si>
  <si>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</si>
  <si>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</si>
  <si>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</si>
  <si>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</si>
  <si>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</si>
  <si>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</si>
  <si>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</si>
  <si>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</si>
  <si>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</si>
  <si>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</si>
  <si>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</si>
  <si>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</si>
  <si>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</si>
  <si>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</si>
  <si>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</si>
  <si>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</si>
  <si>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</si>
  <si>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</si>
  <si>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</si>
  <si>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</si>
  <si>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</si>
  <si>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</si>
  <si>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</si>
  <si>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</si>
  <si>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</si>
  <si>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</si>
  <si>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</si>
  <si>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</si>
  <si>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</si>
  <si>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</si>
  <si>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</si>
  <si>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</si>
  <si>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</si>
  <si>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</si>
  <si>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</si>
  <si>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</si>
  <si>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</si>
  <si>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</si>
  <si>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</si>
  <si>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</si>
  <si>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</si>
  <si>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</si>
  <si>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</si>
  <si>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</si>
  <si>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</si>
  <si>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</si>
  <si>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</si>
  <si>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</si>
  <si>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</si>
  <si>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</si>
  <si>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</si>
  <si>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</si>
  <si>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</si>
  <si>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</si>
  <si>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</si>
  <si>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</si>
  <si>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</si>
  <si>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</si>
  <si>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</si>
  <si>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</si>
  <si>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</si>
  <si>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</si>
  <si>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</si>
  <si>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</si>
  <si>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</si>
  <si>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</si>
  <si>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</si>
  <si>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</si>
  <si>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</si>
  <si>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</si>
  <si>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</si>
  <si>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</si>
  <si>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</si>
  <si>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</si>
  <si>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</si>
  <si>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</si>
  <si>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</si>
  <si>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</si>
  <si>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</si>
  <si>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</si>
  <si>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</si>
  <si>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</si>
  <si>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</si>
  <si>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</si>
  <si>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</si>
  <si>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</si>
  <si>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</si>
  <si>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</si>
  <si>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</si>
  <si>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</si>
  <si>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</si>
  <si>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</si>
  <si>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</si>
  <si>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</si>
  <si>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</si>
  <si>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</si>
  <si>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</si>
  <si>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</si>
  <si>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</si>
  <si>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</si>
  <si>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</si>
  <si>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</si>
  <si>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</si>
  <si>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</si>
  <si>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</si>
  <si>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</si>
  <si>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</si>
  <si>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</si>
  <si>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</si>
  <si>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</si>
  <si>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</si>
  <si>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</si>
  <si>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</si>
  <si>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</si>
  <si>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</si>
  <si>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</si>
  <si>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</si>
  <si>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</si>
  <si>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</si>
  <si>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</si>
  <si>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</si>
  <si>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</si>
  <si>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</si>
  <si>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</si>
  <si>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</si>
  <si>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</si>
  <si>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</si>
  <si>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</si>
  <si>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</si>
  <si>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</si>
  <si>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</si>
  <si>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</si>
  <si>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</si>
  <si>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</si>
  <si>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</si>
  <si>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</si>
  <si>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</si>
  <si>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</si>
  <si>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</si>
  <si>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</si>
  <si>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</si>
  <si>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</si>
  <si>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</si>
  <si>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</si>
  <si>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</si>
  <si>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</si>
  <si>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</si>
  <si>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</si>
  <si>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</si>
  <si>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</si>
  <si>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</si>
  <si>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</si>
  <si>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</si>
  <si>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</si>
  <si>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</si>
  <si>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</si>
  <si>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</si>
  <si>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</si>
  <si>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</si>
  <si>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</si>
  <si>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</si>
  <si>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</si>
  <si>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</si>
  <si>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</si>
  <si>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</si>
  <si>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</si>
  <si>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</si>
  <si>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</si>
  <si>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</si>
  <si>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</si>
  <si>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</si>
  <si>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</si>
  <si>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</si>
  <si>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</si>
  <si>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</si>
  <si>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</si>
  <si>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</si>
  <si>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</si>
  <si>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</si>
  <si>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</si>
  <si>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</si>
  <si>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</si>
  <si>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</si>
  <si>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</si>
  <si>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</si>
  <si>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</si>
  <si>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</si>
  <si>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</si>
  <si>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</si>
  <si>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</si>
  <si>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</si>
  <si>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</si>
  <si>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</si>
  <si>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</si>
  <si>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</si>
  <si>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</si>
  <si>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</si>
  <si>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</si>
  <si>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</si>
  <si>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</si>
  <si>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</si>
  <si>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</si>
  <si>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</si>
  <si>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</si>
  <si>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</si>
  <si>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</si>
  <si>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</si>
  <si>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</si>
  <si>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</si>
  <si>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</si>
  <si>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</si>
  <si>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</si>
  <si>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</si>
  <si>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</si>
  <si>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</si>
  <si>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</si>
  <si>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</si>
  <si>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</si>
  <si>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</si>
  <si>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</si>
  <si>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</si>
  <si>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</si>
  <si>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</si>
  <si>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</si>
  <si>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</si>
  <si>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</si>
  <si>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</si>
  <si>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</si>
  <si>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</si>
  <si>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</si>
  <si>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</si>
  <si>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</si>
  <si>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</si>
  <si>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</si>
  <si>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</si>
  <si>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</si>
  <si>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</si>
  <si>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</si>
  <si>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</si>
  <si>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</si>
  <si>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</si>
  <si>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</si>
  <si>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</si>
  <si>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</si>
  <si>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</si>
  <si>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</si>
  <si>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</si>
  <si>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</si>
  <si>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</si>
  <si>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</si>
  <si>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</si>
  <si>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</si>
  <si>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</si>
  <si>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</si>
  <si>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</si>
  <si>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</si>
  <si>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</si>
  <si>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</si>
  <si>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</si>
  <si>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</si>
  <si>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</si>
  <si>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</si>
  <si>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</si>
  <si>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</si>
  <si>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</si>
  <si>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</si>
  <si>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</si>
  <si>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</si>
  <si>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</si>
  <si>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</si>
  <si>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</si>
  <si>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</si>
  <si>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</si>
  <si>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</si>
  <si>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</si>
  <si>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</si>
  <si>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</si>
  <si>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</si>
  <si>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</si>
  <si>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</si>
  <si>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</si>
  <si>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</si>
  <si>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</si>
  <si>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</si>
  <si>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</si>
  <si>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</si>
  <si>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</si>
  <si>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</si>
  <si>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</si>
  <si>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</si>
  <si>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</si>
  <si>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</si>
  <si>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</si>
  <si>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</si>
  <si>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</si>
  <si>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</si>
  <si>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</si>
  <si>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</si>
  <si>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</si>
  <si>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</si>
  <si>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</si>
  <si>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</si>
  <si>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</si>
  <si>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</si>
  <si>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</si>
  <si>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</si>
  <si>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</si>
  <si>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</si>
  <si>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</si>
  <si>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</si>
  <si>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</si>
  <si>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</si>
  <si>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</si>
  <si>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</si>
  <si>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</si>
  <si>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</si>
  <si>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</si>
  <si>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</si>
  <si>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</si>
  <si>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</si>
  <si>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</si>
  <si>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</si>
  <si>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</si>
  <si>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</si>
  <si>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</si>
  <si>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</si>
  <si>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</si>
  <si>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</si>
  <si>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</si>
  <si>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</si>
  <si>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</si>
  <si>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</si>
  <si>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</si>
  <si>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</si>
  <si>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</si>
  <si>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</si>
  <si>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</si>
  <si>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</si>
  <si>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</si>
  <si>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</si>
  <si>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</si>
  <si>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</si>
  <si>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</si>
  <si>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</si>
  <si>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</si>
  <si>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</si>
  <si>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</si>
  <si>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</si>
  <si>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</si>
  <si>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</si>
  <si>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</si>
  <si>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</si>
  <si>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</si>
  <si>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</si>
  <si>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</si>
  <si>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</si>
  <si>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</si>
  <si>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</si>
  <si>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</si>
  <si>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</si>
  <si>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</si>
  <si>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</si>
  <si>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</si>
  <si>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</si>
  <si>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</si>
  <si>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</si>
  <si>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</si>
  <si>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</si>
  <si>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</si>
  <si>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</si>
  <si>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</si>
  <si>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</si>
  <si>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</si>
  <si>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</si>
  <si>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</si>
  <si>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</si>
  <si>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</si>
  <si>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</si>
  <si>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</si>
  <si>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</si>
  <si>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</si>
  <si>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</si>
  <si>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</si>
  <si>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</si>
  <si>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</si>
  <si>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</si>
  <si>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</si>
  <si>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</si>
  <si>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</si>
  <si>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</si>
  <si>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</si>
  <si>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</si>
  <si>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</si>
  <si>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</si>
  <si>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</si>
  <si>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</si>
  <si>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</si>
  <si>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</si>
  <si>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</si>
  <si>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</si>
  <si>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</si>
  <si>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</si>
  <si>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</si>
  <si>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</si>
  <si>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</si>
  <si>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</si>
  <si>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</si>
  <si>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</si>
  <si>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</si>
  <si>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</si>
  <si>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</si>
  <si>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</si>
  <si>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</si>
  <si>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</si>
  <si>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</si>
  <si>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</si>
  <si>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</si>
  <si>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</si>
  <si>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</si>
  <si>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</si>
  <si>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</si>
  <si>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</si>
  <si>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</si>
  <si>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</si>
  <si>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</si>
  <si>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</si>
  <si>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</si>
  <si>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</si>
  <si>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</si>
  <si>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</si>
  <si>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</si>
  <si>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</si>
  <si>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</si>
  <si>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</si>
  <si>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</si>
  <si>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</si>
  <si>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</si>
  <si>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</si>
  <si>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</si>
  <si>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</si>
  <si>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</si>
  <si>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</si>
  <si>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</si>
  <si>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</si>
  <si>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</si>
  <si>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</si>
  <si>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</si>
  <si>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</si>
  <si>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</si>
  <si>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</si>
  <si>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</si>
  <si>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</si>
  <si>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</si>
  <si>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</si>
  <si>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</si>
  <si>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</si>
  <si>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</si>
  <si>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</si>
  <si>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</si>
  <si>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</si>
  <si>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</si>
  <si>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</si>
  <si>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</si>
  <si>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</si>
  <si>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</si>
  <si>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</si>
  <si>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</si>
  <si>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</si>
  <si>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</si>
  <si>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</si>
  <si>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</si>
  <si>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</si>
  <si>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</si>
  <si>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</si>
  <si>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</si>
  <si>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</si>
  <si>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</si>
  <si>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</si>
  <si>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</si>
  <si>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</si>
  <si>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</si>
  <si>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</si>
  <si>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</si>
  <si>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</si>
  <si>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</si>
  <si>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</si>
  <si>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</si>
  <si>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</si>
  <si>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</si>
  <si>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</si>
  <si>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</si>
  <si>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</si>
  <si>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</si>
  <si>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</si>
  <si>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</si>
  <si>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</si>
  <si>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</si>
  <si>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</si>
  <si>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</si>
  <si>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</si>
  <si>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</si>
  <si>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</si>
  <si>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</si>
  <si>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</si>
  <si>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</si>
  <si>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</si>
  <si>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</si>
  <si>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</si>
  <si>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</si>
  <si>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</si>
  <si>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</si>
  <si>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</si>
  <si>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</si>
  <si>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</si>
  <si>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</si>
  <si>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</si>
  <si>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</si>
  <si>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</si>
  <si>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</si>
  <si>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</si>
  <si>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</si>
  <si>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</si>
  <si>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</si>
  <si>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</si>
  <si>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</si>
  <si>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</si>
  <si>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</si>
  <si>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</si>
  <si>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</si>
  <si>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</si>
  <si>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</si>
  <si>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</si>
  <si>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</si>
  <si>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</si>
  <si>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</si>
  <si>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</si>
  <si>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</si>
  <si>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</si>
  <si>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</si>
  <si>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</si>
  <si>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</si>
  <si>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</si>
  <si>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</si>
  <si>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</si>
  <si>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</si>
  <si>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</si>
  <si>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</si>
  <si>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</si>
  <si>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</si>
  <si>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</si>
  <si>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</si>
  <si>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</si>
  <si>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</si>
  <si>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</si>
  <si>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</si>
  <si>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</si>
  <si>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</si>
  <si>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</si>
  <si>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</si>
  <si>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</si>
  <si>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</si>
  <si>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</si>
  <si>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</si>
  <si>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</si>
  <si>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</si>
  <si>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</si>
  <si>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</si>
  <si>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</si>
  <si>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</si>
  <si>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</si>
  <si>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</si>
  <si>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</si>
  <si>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</si>
  <si>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</si>
  <si>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</si>
  <si>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</si>
  <si>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</si>
  <si>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</si>
  <si>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</si>
  <si>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</si>
  <si>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</si>
  <si>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</si>
  <si>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</si>
  <si>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</si>
  <si>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</si>
  <si>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</si>
  <si>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</si>
  <si>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</si>
  <si>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</si>
  <si>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</si>
  <si>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</si>
  <si>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</si>
  <si>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</si>
  <si>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</si>
  <si>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</si>
  <si>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</si>
  <si>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</si>
  <si>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</si>
  <si>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</si>
  <si>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</si>
  <si>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</si>
  <si>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</si>
  <si>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</si>
  <si>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</si>
  <si>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</si>
  <si>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</si>
  <si>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</si>
  <si>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</si>
  <si>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</si>
  <si>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</si>
  <si>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</si>
  <si>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</si>
  <si>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</si>
  <si>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</si>
  <si>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</si>
  <si>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</si>
  <si>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</si>
  <si>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</si>
  <si>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</si>
  <si>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</si>
  <si>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</si>
  <si>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</si>
  <si>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</si>
  <si>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</si>
  <si>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</si>
  <si>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</si>
  <si>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</si>
  <si>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</si>
  <si>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</si>
  <si>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</si>
  <si>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</si>
  <si>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</si>
  <si>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</si>
  <si>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</si>
  <si>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</si>
  <si>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</si>
  <si>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</si>
  <si>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</si>
  <si>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</si>
  <si>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</si>
  <si>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</si>
  <si>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</si>
  <si>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</si>
  <si>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</si>
  <si>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</si>
  <si>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</si>
  <si>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</si>
  <si>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</si>
  <si>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</si>
  <si>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</si>
  <si>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</si>
  <si>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</si>
  <si>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</si>
  <si>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</si>
  <si>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</si>
  <si>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</si>
  <si>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</si>
  <si>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</si>
  <si>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</si>
  <si>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</si>
  <si>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</si>
  <si>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</si>
  <si>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</si>
  <si>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</si>
  <si>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</si>
  <si>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</si>
  <si>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</si>
  <si>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</si>
  <si>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</si>
  <si>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</si>
  <si>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</si>
  <si>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</si>
  <si>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</si>
  <si>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</si>
  <si>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</si>
  <si>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</si>
  <si>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</si>
  <si>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</si>
  <si>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</si>
  <si>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</si>
  <si>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</si>
  <si>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</si>
  <si>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</si>
  <si>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</si>
  <si>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</si>
  <si>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</si>
  <si>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</si>
  <si>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</si>
  <si>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</si>
  <si>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</si>
  <si>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</si>
  <si>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</si>
  <si>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</si>
  <si>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</si>
  <si>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</si>
  <si>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</si>
  <si>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</si>
  <si>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</si>
  <si>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</si>
  <si>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</si>
  <si>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</si>
  <si>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</si>
  <si>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</si>
  <si>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</si>
  <si>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</si>
  <si>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</si>
  <si>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</si>
  <si>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</si>
  <si>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</si>
  <si>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</si>
  <si>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</si>
  <si>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</si>
  <si>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</si>
  <si>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</si>
  <si>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</si>
  <si>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</si>
  <si>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</si>
  <si>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</si>
  <si>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</si>
  <si>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</si>
  <si>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</si>
  <si>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</si>
  <si>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</si>
  <si>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</si>
  <si>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</si>
  <si>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</si>
  <si>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</si>
  <si>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</si>
  <si>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</si>
  <si>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</si>
  <si>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</si>
  <si>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</si>
  <si>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</si>
  <si>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</si>
  <si>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</si>
  <si>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</si>
  <si>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</si>
  <si>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</si>
  <si>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</si>
  <si>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</si>
  <si>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</si>
  <si>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</si>
  <si>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</si>
  <si>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</si>
  <si>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</si>
  <si>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</si>
  <si>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</si>
  <si>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</si>
  <si>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</si>
  <si>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</si>
  <si>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</si>
  <si>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</si>
  <si>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</si>
  <si>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</si>
  <si>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</si>
  <si>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</si>
  <si>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</si>
  <si>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</si>
  <si>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</si>
  <si>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</si>
  <si>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</si>
  <si>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</si>
  <si>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</si>
  <si>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</si>
  <si>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</si>
  <si>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</si>
  <si>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</si>
  <si>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</si>
  <si>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</si>
  <si>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</si>
  <si>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</si>
  <si>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</si>
  <si>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</si>
  <si>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</si>
  <si>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</si>
  <si>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</si>
  <si>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</si>
  <si>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</si>
  <si>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</si>
  <si>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</si>
  <si>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</si>
  <si>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</si>
  <si>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</si>
  <si>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</si>
  <si>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</si>
  <si>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</si>
  <si>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</si>
  <si>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</si>
  <si>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</si>
  <si>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</si>
  <si>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</si>
  <si>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</si>
  <si>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</si>
  <si>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</si>
  <si>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</si>
  <si>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</si>
  <si>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</si>
  <si>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</si>
  <si>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</si>
  <si>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</si>
  <si>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</si>
  <si>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</si>
  <si>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</si>
  <si>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</si>
  <si>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</si>
  <si>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</si>
  <si>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</si>
  <si>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</si>
  <si>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</si>
  <si>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</si>
  <si>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</si>
  <si>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</si>
  <si>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</si>
  <si>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</si>
  <si>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</si>
  <si>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</si>
  <si>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</si>
  <si>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</si>
  <si>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</si>
  <si>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</si>
  <si>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</si>
  <si>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</si>
  <si>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</si>
  <si>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</si>
  <si>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</si>
  <si>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</si>
  <si>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</si>
  <si>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</si>
  <si>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</si>
  <si>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</si>
  <si>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</si>
  <si>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</si>
  <si>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</si>
  <si>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</si>
  <si>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</si>
  <si>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</si>
  <si>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</si>
  <si>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</si>
  <si>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</si>
  <si>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</si>
  <si>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</si>
  <si>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</si>
  <si>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</si>
  <si>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</si>
  <si>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</si>
  <si>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</si>
  <si>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</si>
  <si>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</si>
  <si>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</si>
  <si>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</si>
  <si>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</si>
  <si>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</si>
  <si>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</si>
  <si>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</si>
  <si>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</si>
  <si>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</si>
  <si>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</si>
  <si>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</si>
  <si>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</si>
  <si>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</si>
  <si>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</si>
  <si>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</si>
  <si>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</si>
  <si>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</si>
  <si>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</si>
  <si>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</si>
  <si>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</si>
  <si>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</si>
  <si>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</si>
  <si>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</si>
  <si>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</si>
  <si>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</si>
  <si>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</si>
  <si>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</si>
  <si>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</si>
  <si>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</si>
  <si>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</si>
  <si>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</si>
  <si>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</si>
  <si>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</si>
  <si>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</si>
  <si>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</si>
  <si>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</si>
  <si>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</si>
  <si>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</si>
  <si>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</si>
  <si>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</si>
  <si>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</si>
  <si>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</si>
  <si>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</si>
  <si>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</si>
  <si>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</si>
  <si>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</si>
  <si>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</si>
  <si>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</si>
  <si>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</si>
  <si>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</si>
  <si>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</si>
  <si>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</si>
  <si>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</si>
  <si>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</si>
  <si>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</si>
  <si>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</si>
  <si>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</si>
  <si>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</si>
  <si>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</si>
  <si>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</si>
  <si>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</si>
  <si>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</si>
  <si>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</si>
  <si>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</si>
  <si>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</si>
  <si>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</si>
  <si>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</si>
  <si>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</si>
  <si>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</si>
  <si>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</si>
  <si>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</si>
  <si>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</si>
  <si>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</si>
  <si>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</si>
  <si>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</si>
  <si>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</si>
  <si>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</si>
  <si>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</si>
  <si>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</si>
  <si>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</si>
  <si>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</si>
  <si>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</si>
  <si>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</si>
  <si>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</si>
  <si>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</si>
  <si>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</si>
  <si>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</si>
  <si>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</si>
  <si>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</si>
  <si>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</si>
  <si>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</si>
  <si>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</si>
  <si>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</si>
  <si>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</si>
  <si>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</si>
  <si>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</si>
  <si>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</si>
  <si>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</si>
  <si>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</si>
  <si>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</si>
  <si>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</si>
  <si>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</si>
  <si>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</si>
  <si>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</si>
  <si>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</si>
  <si>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</si>
  <si>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</si>
  <si>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</si>
  <si>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</si>
  <si>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</si>
  <si>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</si>
  <si>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</si>
  <si>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</si>
  <si>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</si>
  <si>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</si>
  <si>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</si>
  <si>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</si>
  <si>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</si>
  <si>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</si>
  <si>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</si>
  <si>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</si>
  <si>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</si>
  <si>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</si>
  <si>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</si>
  <si>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</si>
  <si>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</si>
  <si>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</si>
  <si>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</si>
  <si>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</si>
  <si>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</si>
  <si>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</si>
  <si>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</si>
  <si>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</si>
  <si>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</si>
  <si>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</si>
  <si>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</si>
  <si>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</si>
  <si>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</si>
  <si>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</si>
  <si>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</si>
  <si>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</si>
  <si>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</si>
  <si>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</si>
  <si>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</si>
  <si>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</si>
  <si>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</si>
  <si>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</si>
  <si>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</si>
  <si>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</si>
  <si>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</si>
  <si>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</si>
  <si>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</si>
  <si>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</si>
  <si>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</si>
  <si>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</si>
  <si>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</si>
  <si>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</si>
  <si>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</si>
  <si>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</si>
  <si>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</si>
  <si>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</si>
  <si>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</si>
  <si>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</si>
  <si>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</si>
  <si>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</si>
  <si>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</si>
  <si>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</si>
  <si>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</si>
  <si>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</si>
  <si>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</si>
  <si>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</si>
  <si>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</si>
  <si>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</si>
  <si>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</si>
  <si>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</si>
  <si>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</si>
  <si>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</si>
  <si>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</si>
  <si>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</si>
  <si>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</si>
  <si>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</si>
  <si>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</si>
  <si>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</si>
  <si>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</si>
  <si>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</si>
  <si>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</si>
  <si>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</si>
  <si>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</si>
  <si>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</si>
  <si>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</si>
  <si>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</si>
  <si>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</si>
  <si>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</si>
  <si>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</si>
  <si>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</si>
  <si>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</si>
  <si>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</si>
  <si>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</si>
  <si>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</si>
  <si>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</si>
  <si>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</si>
  <si>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</si>
  <si>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</si>
  <si>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</si>
  <si>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</si>
  <si>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</si>
  <si>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</si>
  <si>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</si>
  <si>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</si>
  <si>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</si>
  <si>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</si>
  <si>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</si>
  <si>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</si>
  <si>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</si>
  <si>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</si>
  <si>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</si>
  <si>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</si>
  <si>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</si>
  <si>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</si>
  <si>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</si>
  <si>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</si>
  <si>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</si>
  <si>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</si>
  <si>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</si>
  <si>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</si>
  <si>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</si>
  <si>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</si>
  <si>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</si>
  <si>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</si>
  <si>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</si>
  <si>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</si>
  <si>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</si>
  <si>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</si>
  <si>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</si>
  <si>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</si>
  <si>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</si>
  <si>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</si>
  <si>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</si>
  <si>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</si>
  <si>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</si>
  <si>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</si>
  <si>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</si>
  <si>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</si>
  <si>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</si>
  <si>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</si>
  <si>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</si>
  <si>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</si>
  <si>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</si>
  <si>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</si>
  <si>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</si>
  <si>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</si>
  <si>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</si>
  <si>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</si>
  <si>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</si>
  <si>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</si>
  <si>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</si>
  <si>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</si>
  <si>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</si>
  <si>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</si>
  <si>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</si>
  <si>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</si>
  <si>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</si>
  <si>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</si>
  <si>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</si>
  <si>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</si>
  <si>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</si>
  <si>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</si>
  <si>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</si>
  <si>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</si>
  <si>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</si>
  <si>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</si>
  <si>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</si>
  <si>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</si>
  <si>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</si>
  <si>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</si>
  <si>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</si>
  <si>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</si>
  <si>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</si>
  <si>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</si>
  <si>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</si>
  <si>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</si>
  <si>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</si>
  <si>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</si>
  <si>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</si>
  <si>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</si>
  <si>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</si>
  <si>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</si>
  <si>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</si>
  <si>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</si>
  <si>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</si>
  <si>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</si>
  <si>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</si>
  <si>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</si>
  <si>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</si>
  <si>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</si>
  <si>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</si>
  <si>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</si>
  <si>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</si>
  <si>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</si>
  <si>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</si>
  <si>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</si>
  <si>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</si>
  <si>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</si>
  <si>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</si>
  <si>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</si>
  <si>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</si>
  <si>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</si>
  <si>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</si>
  <si>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</si>
  <si>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</si>
  <si>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</si>
  <si>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</si>
  <si>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</si>
  <si>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</si>
  <si>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</si>
  <si>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</si>
  <si>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</si>
  <si>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</si>
  <si>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</si>
  <si>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</si>
  <si>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</si>
  <si>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</si>
  <si>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</si>
  <si>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</si>
  <si>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</si>
  <si>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</si>
  <si>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</si>
  <si>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</si>
  <si>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</si>
  <si>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</si>
  <si>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</si>
  <si>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</si>
  <si>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</si>
  <si>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</si>
  <si>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</si>
  <si>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</si>
  <si>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</si>
  <si>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</si>
  <si>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</si>
  <si>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</si>
  <si>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</si>
  <si>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</si>
  <si>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</si>
  <si>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</si>
  <si>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</si>
  <si>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</si>
  <si>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</si>
  <si>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</si>
  <si>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</si>
  <si>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</si>
  <si>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</si>
  <si>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</si>
  <si>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</si>
  <si>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</si>
  <si>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</si>
  <si>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</si>
  <si>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</si>
  <si>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</si>
  <si>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</si>
  <si>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</si>
  <si>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</si>
  <si>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</si>
  <si>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</si>
  <si>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</si>
  <si>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</si>
  <si>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</si>
  <si>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</si>
  <si>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</si>
  <si>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</si>
  <si>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</si>
  <si>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</si>
  <si>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</si>
  <si>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</si>
  <si>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</si>
  <si>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</si>
  <si>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</si>
  <si>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</si>
  <si>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</si>
  <si>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</si>
  <si>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</si>
  <si>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</si>
  <si>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</si>
  <si>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</si>
  <si>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</si>
  <si>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</si>
  <si>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</si>
  <si>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</si>
  <si>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</si>
  <si>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</si>
  <si>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</si>
  <si>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</si>
  <si>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</si>
  <si>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</si>
  <si>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</si>
  <si>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</si>
  <si>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</si>
  <si>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</si>
  <si>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</si>
  <si>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</si>
  <si>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</si>
  <si>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</si>
  <si>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</si>
  <si>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</si>
  <si>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</si>
  <si>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</si>
  <si>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</si>
  <si>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</si>
  <si>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</si>
  <si>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</si>
  <si>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</si>
  <si>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</si>
  <si>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</si>
  <si>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</si>
  <si>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</si>
  <si>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</si>
  <si>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</si>
  <si>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</si>
  <si>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</si>
  <si>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</si>
  <si>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</si>
  <si>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</si>
  <si>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</si>
  <si>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</si>
  <si>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</si>
  <si>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</si>
  <si>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</si>
  <si>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</si>
  <si>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</si>
  <si>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</si>
  <si>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</si>
  <si>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</si>
  <si>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</si>
  <si>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</si>
  <si>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</si>
  <si>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</si>
  <si>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</si>
  <si>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</si>
  <si>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</si>
  <si>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</si>
  <si>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</si>
  <si>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</si>
  <si>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</si>
  <si>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</si>
  <si>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</si>
  <si>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</si>
  <si>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</si>
  <si>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</si>
  <si>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</si>
  <si>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</si>
  <si>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</si>
  <si>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</si>
  <si>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</si>
  <si>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</si>
  <si>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</si>
  <si>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</si>
  <si>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</si>
  <si>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</si>
  <si>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</si>
  <si>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</si>
  <si>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</si>
  <si>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</si>
  <si>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</si>
  <si>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</si>
  <si>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</si>
  <si>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</si>
  <si>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</si>
  <si>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</si>
  <si>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</si>
  <si>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</si>
  <si>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</si>
  <si>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</si>
  <si>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</si>
  <si>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</si>
  <si>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</si>
  <si>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</si>
  <si>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</si>
  <si>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</si>
  <si>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</si>
  <si>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</si>
  <si>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</si>
  <si>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</si>
  <si>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</si>
  <si>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</si>
  <si>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</si>
  <si>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</si>
  <si>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</si>
  <si>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</si>
  <si>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</si>
  <si>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</si>
  <si>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</si>
  <si>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</si>
  <si>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</si>
  <si>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</si>
  <si>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</si>
  <si>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</si>
  <si>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</si>
  <si>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</si>
  <si>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</si>
  <si>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</si>
  <si>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</si>
  <si>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</si>
  <si>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</si>
  <si>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</si>
  <si>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</si>
  <si>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</si>
  <si>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</si>
  <si>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</si>
  <si>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</si>
  <si>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</si>
  <si>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</si>
  <si>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</si>
  <si>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</si>
  <si>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</si>
  <si>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</si>
  <si>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</si>
  <si>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</si>
  <si>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</si>
  <si>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</si>
  <si>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</si>
  <si>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</si>
  <si>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</si>
  <si>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</si>
  <si>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</si>
  <si>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</si>
  <si>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</si>
  <si>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</si>
  <si>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</si>
  <si>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</si>
  <si>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</si>
  <si>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</si>
  <si>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</si>
  <si>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</si>
  <si>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</si>
  <si>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</si>
  <si>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</si>
  <si>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</si>
  <si>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</si>
  <si>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</si>
  <si>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</si>
  <si>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</si>
  <si>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</si>
  <si>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</si>
  <si>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</si>
  <si>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</si>
  <si>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</si>
  <si>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</si>
  <si>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</si>
  <si>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</si>
  <si>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</si>
  <si>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</si>
  <si>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</si>
  <si>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</si>
  <si>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</si>
  <si>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</si>
  <si>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</si>
  <si>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</si>
  <si>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</si>
  <si>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</si>
  <si>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</si>
  <si>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</si>
  <si>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</si>
  <si>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</si>
  <si>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</si>
  <si>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</si>
  <si>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</si>
  <si>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</si>
  <si>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</si>
  <si>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</si>
  <si>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</si>
  <si>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</si>
  <si>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</si>
  <si>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</si>
  <si>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</si>
  <si>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</si>
  <si>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</si>
  <si>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</si>
  <si>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</si>
  <si>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</si>
  <si>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</si>
  <si>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</si>
  <si>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</si>
  <si>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</si>
  <si>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</si>
  <si>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</si>
  <si>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</si>
  <si>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</si>
  <si>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</si>
  <si>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</si>
  <si>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</si>
  <si>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</si>
  <si>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</si>
  <si>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</si>
  <si>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</si>
  <si>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</si>
  <si>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</si>
  <si>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</si>
  <si>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</si>
  <si>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</si>
  <si>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</si>
  <si>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</si>
  <si>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</si>
  <si>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</si>
  <si>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</si>
  <si>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</si>
  <si>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</si>
  <si>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</si>
  <si>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</si>
  <si>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</si>
  <si>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</si>
  <si>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</si>
  <si>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</si>
  <si>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</si>
  <si>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</si>
  <si>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</si>
  <si>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</si>
  <si>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</si>
  <si>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</si>
  <si>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</si>
  <si>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</si>
  <si>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</si>
  <si>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</si>
  <si>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</si>
  <si>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</si>
  <si>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</si>
  <si>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</si>
  <si>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</si>
  <si>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</si>
  <si>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</si>
  <si>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</si>
  <si>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</si>
  <si>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</si>
  <si>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</si>
  <si>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</si>
  <si>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</si>
  <si>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</si>
  <si>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</si>
  <si>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</si>
  <si>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</si>
  <si>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</si>
  <si>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</si>
  <si>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</si>
  <si>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</si>
  <si>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</si>
  <si>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</si>
  <si>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</si>
  <si>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</si>
  <si>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</si>
  <si>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</si>
  <si>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</si>
  <si>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</si>
  <si>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</si>
  <si>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</si>
  <si>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</si>
  <si>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</si>
  <si>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</si>
  <si>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</si>
  <si>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</si>
  <si>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</si>
  <si>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</si>
  <si>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</si>
  <si>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</si>
  <si>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</si>
  <si>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</si>
  <si>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</si>
  <si>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</si>
  <si>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</si>
  <si>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</si>
  <si>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</si>
  <si>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</si>
  <si>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</si>
  <si>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</si>
  <si>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</si>
  <si>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</si>
  <si>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</si>
  <si>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</si>
  <si>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</si>
  <si>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</si>
  <si>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</si>
  <si>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</si>
  <si>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</si>
  <si>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</si>
  <si>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</si>
  <si>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</si>
  <si>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</si>
  <si>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</si>
  <si>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</si>
  <si>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</si>
  <si>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</si>
  <si>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</si>
  <si>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</si>
  <si>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</si>
  <si>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</si>
  <si>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</si>
  <si>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</si>
  <si>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</si>
  <si>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</si>
  <si>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</si>
  <si>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</si>
  <si>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</si>
  <si>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</si>
  <si>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</si>
  <si>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</si>
  <si>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</si>
  <si>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</si>
  <si>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</si>
  <si>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</si>
  <si>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</si>
  <si>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</si>
  <si>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</si>
  <si>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</si>
  <si>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</si>
  <si>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</si>
  <si>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</si>
  <si>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</si>
  <si>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</si>
  <si>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</si>
  <si>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</si>
  <si>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</si>
  <si>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</si>
  <si>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</si>
  <si>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</si>
  <si>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</si>
  <si>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</si>
  <si>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</si>
  <si>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</si>
  <si>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</si>
  <si>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</si>
  <si>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</si>
  <si>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</si>
  <si>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</si>
  <si>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</si>
  <si>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</si>
  <si>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</si>
  <si>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</si>
  <si>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</si>
  <si>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</si>
  <si>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</si>
  <si>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</si>
  <si>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</si>
  <si>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</si>
  <si>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</si>
  <si>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</si>
  <si>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</si>
  <si>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</si>
  <si>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</si>
  <si>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</si>
  <si>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</si>
  <si>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</si>
  <si>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</si>
  <si>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</si>
  <si>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</si>
  <si>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</si>
  <si>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</si>
  <si>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</si>
  <si>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</si>
  <si>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</si>
  <si>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</si>
  <si>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</si>
  <si>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</si>
  <si>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</si>
  <si>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</si>
  <si>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</si>
  <si>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</si>
  <si>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</si>
  <si>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</si>
  <si>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</si>
  <si>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</si>
  <si>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</si>
  <si>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</si>
  <si>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</si>
  <si>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</si>
  <si>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</si>
  <si>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</si>
  <si>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</si>
  <si>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</si>
  <si>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</si>
  <si>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</si>
  <si>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</si>
  <si>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</si>
  <si>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</si>
  <si>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</si>
  <si>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</si>
  <si>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</si>
  <si>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</si>
  <si>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</si>
  <si>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</si>
  <si>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</si>
  <si>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</si>
  <si>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</si>
  <si>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</si>
  <si>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</si>
  <si>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</si>
  <si>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</si>
  <si>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</si>
  <si>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</si>
  <si>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</si>
  <si>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</si>
  <si>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</si>
  <si>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</si>
  <si>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</si>
  <si>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</si>
  <si>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</si>
  <si>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</si>
  <si>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</si>
  <si>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</si>
  <si>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</si>
  <si>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</si>
  <si>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</si>
  <si>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</si>
  <si>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</si>
  <si>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</si>
  <si>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</si>
  <si>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</si>
  <si>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</si>
  <si>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</si>
  <si>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</si>
  <si>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</si>
  <si>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</si>
  <si>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</si>
  <si>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</si>
  <si>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</si>
  <si>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</si>
  <si>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</si>
  <si>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</si>
  <si>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</si>
  <si>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</si>
  <si>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</si>
  <si>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</si>
  <si>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</si>
  <si>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</si>
  <si>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</si>
  <si>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</si>
  <si>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</si>
  <si>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</si>
  <si>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</si>
  <si>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</si>
  <si>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</si>
  <si>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</si>
  <si>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</si>
  <si>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</si>
  <si>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</si>
  <si>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</si>
  <si>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</si>
  <si>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</si>
  <si>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</si>
  <si>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</si>
  <si>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</si>
  <si>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</si>
  <si>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</si>
  <si>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</si>
  <si>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</si>
  <si>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</si>
  <si>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</si>
  <si>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</si>
  <si>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</si>
  <si>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</si>
  <si>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</si>
  <si>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</si>
  <si>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</si>
  <si>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</si>
  <si>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</si>
  <si>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</si>
  <si>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</si>
  <si>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</si>
  <si>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</si>
  <si>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</si>
  <si>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</si>
  <si>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</si>
  <si>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</si>
  <si>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</si>
  <si>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</si>
  <si>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</si>
  <si>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</si>
  <si>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</si>
  <si>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</si>
  <si>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</si>
  <si>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</si>
  <si>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</si>
  <si>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</si>
  <si>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</si>
  <si>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</si>
  <si>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</si>
  <si>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</si>
  <si>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</si>
  <si>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</si>
  <si>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</si>
  <si>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</si>
  <si>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</si>
  <si>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</si>
  <si>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</si>
  <si>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</si>
  <si>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</si>
  <si>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</si>
  <si>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</si>
  <si>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</si>
  <si>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</si>
  <si>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</si>
  <si>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</si>
  <si>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</si>
  <si>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</si>
  <si>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</si>
  <si>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</si>
  <si>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</si>
  <si>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</si>
  <si>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</si>
  <si>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</si>
  <si>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</si>
  <si>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</si>
  <si>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</si>
  <si>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</si>
  <si>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</si>
  <si>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</si>
  <si>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</si>
  <si>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</si>
  <si>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</si>
  <si>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</si>
  <si>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</si>
  <si>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</si>
  <si>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</si>
  <si>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</si>
  <si>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</si>
  <si>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</si>
  <si>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</si>
  <si>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</si>
  <si>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</si>
  <si>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</si>
  <si>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</si>
  <si>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</si>
  <si>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</si>
  <si>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</si>
  <si>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</si>
  <si>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</si>
  <si>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</si>
  <si>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</si>
  <si>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</si>
  <si>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</si>
  <si>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</si>
  <si>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</si>
  <si>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</si>
  <si>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</si>
  <si>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</si>
  <si>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</si>
  <si>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</si>
  <si>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</si>
  <si>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</si>
  <si>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</si>
  <si>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</si>
  <si>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</si>
  <si>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</si>
  <si>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</si>
  <si>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</si>
  <si>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</si>
  <si>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</si>
  <si>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</si>
  <si>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</si>
  <si>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</si>
  <si>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</si>
  <si>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</si>
  <si>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</si>
  <si>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</si>
  <si>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</si>
  <si>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</si>
  <si>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</si>
  <si>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</si>
  <si>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</si>
  <si>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</si>
  <si>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</si>
  <si>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</si>
  <si>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</si>
  <si>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</si>
  <si>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</si>
  <si>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</si>
  <si>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</si>
  <si>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</si>
  <si>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</si>
  <si>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</si>
  <si>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</si>
  <si>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</si>
  <si>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</si>
  <si>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</si>
  <si>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</si>
  <si>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</si>
  <si>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</si>
  <si>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</si>
  <si>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</si>
  <si>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</si>
  <si>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</si>
  <si>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</si>
  <si>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</si>
  <si>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</si>
  <si>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</si>
  <si>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</si>
  <si>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</si>
  <si>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</si>
  <si>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</si>
  <si>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</si>
  <si>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</si>
  <si>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</si>
  <si>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</si>
  <si>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</si>
  <si>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</si>
  <si>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</si>
  <si>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</si>
  <si>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</si>
  <si>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</si>
  <si>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</si>
  <si>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</si>
  <si>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</si>
  <si>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</si>
  <si>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</si>
  <si>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</si>
  <si>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</si>
  <si>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</si>
  <si>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</si>
  <si>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</si>
  <si>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</si>
  <si>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</si>
  <si>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</si>
  <si>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</si>
  <si>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</si>
  <si>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</si>
  <si>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</si>
  <si>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</si>
  <si>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</si>
  <si>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</si>
  <si>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</si>
  <si>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</si>
  <si>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</si>
  <si>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</si>
  <si>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</si>
  <si>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</si>
  <si>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</si>
  <si>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</si>
  <si>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</si>
  <si>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</si>
  <si>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</si>
  <si>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</si>
  <si>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</si>
  <si>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</si>
  <si>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</si>
  <si>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</si>
  <si>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</si>
  <si>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</si>
  <si>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</si>
  <si>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</si>
  <si>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</si>
  <si>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</si>
  <si>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</si>
  <si>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</si>
  <si>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</si>
  <si>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</si>
  <si>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</si>
  <si>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</si>
  <si>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</si>
  <si>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</si>
  <si>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</si>
  <si>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</si>
  <si>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</si>
  <si>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</si>
  <si>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</si>
  <si>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</si>
  <si>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</si>
  <si>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</si>
  <si>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</si>
  <si>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</si>
  <si>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</si>
  <si>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</si>
  <si>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</si>
  <si>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</si>
  <si>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</si>
  <si>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</si>
  <si>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</si>
  <si>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</si>
  <si>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</si>
  <si>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</si>
  <si>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</si>
  <si>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</si>
  <si>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</si>
  <si>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</si>
  <si>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</si>
  <si>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</si>
  <si>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</si>
  <si>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</si>
  <si>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</si>
  <si>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</si>
  <si>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</si>
  <si>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</si>
  <si>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</si>
  <si>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</si>
  <si>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</si>
  <si>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</si>
  <si>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</si>
  <si>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</si>
  <si>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</si>
  <si>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</si>
  <si>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</si>
  <si>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</si>
  <si>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</si>
  <si>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</si>
  <si>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</si>
  <si>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</si>
  <si>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</si>
  <si>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</si>
  <si>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</si>
  <si>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</si>
  <si>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</si>
  <si>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</si>
  <si>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</si>
  <si>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</si>
  <si>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</si>
  <si>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</si>
  <si>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</si>
  <si>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</si>
  <si>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</si>
  <si>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</si>
  <si>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</si>
  <si>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</si>
  <si>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</si>
  <si>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</si>
  <si>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</si>
  <si>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</si>
  <si>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</si>
  <si>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</si>
  <si>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</si>
  <si>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</si>
  <si>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</si>
  <si>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</si>
  <si>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</si>
  <si>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</si>
  <si>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</si>
  <si>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</si>
  <si>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</si>
  <si>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</si>
  <si>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</si>
  <si>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</si>
  <si>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</si>
  <si>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</si>
  <si>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</si>
  <si>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</si>
  <si>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</si>
  <si>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</si>
  <si>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</si>
  <si>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</si>
  <si>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</si>
  <si>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</si>
  <si>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</si>
  <si>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</si>
  <si>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</si>
  <si>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</si>
  <si>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</si>
  <si>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</si>
  <si>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</si>
  <si>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</si>
  <si>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</si>
  <si>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</si>
  <si>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</si>
  <si>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</si>
  <si>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</si>
  <si>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</si>
  <si>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</si>
  <si>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</si>
  <si>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</si>
  <si>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</si>
  <si>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</si>
  <si>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</si>
  <si>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</si>
  <si>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</si>
  <si>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</si>
  <si>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</si>
  <si>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</si>
  <si>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</si>
  <si>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</si>
  <si>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</si>
  <si>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</si>
  <si>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</si>
  <si>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</si>
  <si>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</si>
  <si>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</si>
  <si>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</si>
  <si>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</si>
  <si>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</si>
  <si>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</si>
  <si>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</si>
  <si>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</si>
  <si>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</si>
  <si>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</si>
  <si>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</si>
  <si>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</si>
  <si>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</si>
  <si>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</si>
  <si>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</si>
  <si>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</si>
  <si>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</si>
  <si>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</si>
  <si>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</si>
  <si>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</si>
  <si>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</si>
  <si>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</si>
  <si>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</si>
  <si>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</si>
  <si>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</si>
  <si>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</si>
  <si>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</si>
  <si>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</si>
  <si>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</si>
  <si>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</si>
  <si>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</si>
  <si>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</si>
  <si>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</si>
  <si>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</si>
  <si>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</si>
  <si>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</si>
  <si>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</si>
  <si>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</si>
  <si>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</si>
  <si>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</si>
  <si>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</si>
  <si>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</si>
  <si>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</si>
  <si>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</si>
  <si>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</si>
  <si>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</si>
  <si>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</si>
  <si>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</si>
  <si>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</si>
  <si>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</si>
  <si>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</si>
  <si>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</si>
  <si>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</si>
  <si>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</si>
  <si>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</si>
  <si>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</si>
  <si>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</si>
  <si>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</si>
  <si>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</si>
  <si>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</si>
  <si>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</si>
  <si>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</si>
  <si>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</si>
  <si>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</si>
  <si>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</si>
  <si>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</si>
  <si>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</si>
  <si>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</si>
  <si>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</si>
  <si>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</si>
  <si>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</si>
  <si>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</si>
  <si>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</si>
  <si>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</si>
  <si>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</si>
  <si>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</si>
  <si>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</si>
  <si>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</si>
  <si>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</si>
  <si>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</si>
  <si>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</si>
  <si>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</si>
  <si>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</si>
  <si>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</si>
  <si>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</si>
  <si>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</si>
  <si>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</si>
  <si>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</si>
  <si>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</si>
  <si>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</si>
  <si>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</si>
  <si>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</si>
  <si>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</si>
  <si>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</si>
  <si>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</si>
  <si>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</si>
  <si>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</si>
  <si>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</si>
  <si>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</si>
  <si>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</si>
  <si>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</si>
  <si>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</si>
  <si>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</si>
  <si>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</si>
  <si>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</si>
  <si>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</si>
  <si>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</si>
  <si>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</si>
  <si>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</si>
  <si>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</si>
  <si>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</si>
  <si>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</si>
  <si>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</si>
  <si>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</si>
  <si>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</si>
  <si>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</si>
  <si>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</si>
  <si>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</si>
  <si>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</si>
  <si>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</si>
  <si>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</si>
  <si>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</si>
  <si>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</si>
  <si>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</si>
  <si>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</si>
  <si>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</si>
  <si>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</si>
  <si>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</si>
  <si>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</si>
  <si>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</si>
  <si>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</si>
  <si>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</si>
  <si>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</si>
  <si>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</si>
  <si>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</si>
  <si>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</si>
  <si>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</si>
  <si>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</si>
  <si>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</si>
  <si>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</si>
  <si>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</si>
  <si>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</si>
  <si>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</si>
  <si>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</si>
  <si>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</si>
  <si>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</si>
  <si>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</si>
  <si>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</si>
  <si>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</si>
  <si>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</si>
  <si>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</si>
  <si>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</si>
  <si>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</si>
  <si>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</si>
  <si>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</si>
  <si>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</si>
  <si>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</si>
  <si>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</si>
  <si>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</si>
  <si>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</si>
  <si>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</si>
  <si>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</si>
  <si>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</si>
  <si>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</si>
  <si>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</si>
  <si>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</si>
  <si>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</si>
  <si>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</si>
  <si>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</si>
  <si>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</si>
  <si>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</si>
  <si>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</si>
  <si>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</si>
  <si>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</si>
  <si>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</si>
  <si>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</si>
  <si>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</si>
  <si>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</si>
  <si>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</si>
  <si>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</si>
  <si>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</si>
  <si>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</si>
  <si>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</si>
  <si>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</si>
  <si>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</si>
  <si>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</si>
  <si>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</si>
  <si>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</si>
  <si>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</si>
  <si>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</si>
  <si>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</si>
  <si>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</si>
  <si>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</si>
  <si>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</si>
  <si>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</si>
  <si>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</si>
  <si>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</si>
  <si>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</si>
  <si>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</si>
  <si>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</si>
  <si>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</si>
  <si>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</si>
  <si>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</si>
  <si>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</si>
  <si>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</si>
  <si>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</si>
  <si>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</si>
  <si>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</si>
  <si>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</si>
  <si>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</si>
  <si>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</si>
  <si>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</si>
  <si>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</si>
  <si>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</si>
  <si>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</si>
  <si>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</si>
  <si>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</si>
  <si>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</si>
  <si>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</si>
  <si>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</si>
  <si>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</si>
  <si>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</si>
  <si>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</si>
  <si>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</si>
  <si>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</si>
  <si>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</si>
  <si>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</si>
  <si>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</si>
  <si>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</si>
  <si>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</si>
  <si>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</si>
  <si>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</si>
  <si>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</si>
  <si>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</si>
  <si>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</si>
  <si>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</si>
  <si>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</si>
  <si>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</si>
  <si>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</si>
  <si>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</si>
  <si>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</si>
  <si>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</si>
  <si>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</si>
  <si>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</si>
  <si>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</si>
  <si>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</si>
  <si>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</si>
  <si>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</si>
  <si>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</si>
  <si>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</si>
  <si>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</si>
  <si>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</si>
  <si>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</si>
  <si>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</si>
  <si>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</si>
  <si>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</si>
  <si>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</si>
  <si>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</si>
  <si>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</si>
  <si>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</si>
  <si>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</si>
  <si>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</si>
  <si>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</si>
  <si>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</si>
  <si>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</si>
  <si>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</si>
  <si>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</si>
  <si>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</si>
  <si>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</si>
  <si>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</si>
  <si>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</si>
  <si>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</si>
  <si>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</si>
  <si>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</si>
  <si>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</si>
  <si>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</si>
  <si>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</si>
  <si>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</si>
  <si>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</si>
  <si>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</si>
  <si>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</si>
  <si>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</si>
  <si>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</si>
  <si>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</si>
  <si>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</si>
  <si>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</si>
  <si>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</si>
  <si>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</si>
  <si>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</si>
  <si>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</si>
  <si>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</si>
  <si>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</si>
  <si>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</si>
  <si>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</si>
  <si>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</si>
  <si>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</si>
  <si>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</si>
  <si>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</si>
  <si>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</si>
  <si>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</si>
  <si>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</si>
  <si>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</si>
  <si>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</si>
  <si>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</si>
  <si>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</si>
  <si>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</si>
  <si>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</si>
  <si>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</si>
  <si>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</si>
  <si>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</si>
  <si>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</si>
  <si>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</si>
  <si>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</si>
  <si>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</si>
  <si>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</si>
  <si>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</si>
  <si>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</si>
  <si>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</si>
  <si>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</si>
  <si>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</si>
  <si>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</si>
  <si>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</si>
  <si>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</si>
  <si>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</si>
  <si>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</si>
  <si>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</si>
  <si>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</si>
  <si>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</si>
  <si>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</si>
  <si>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</si>
  <si>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</si>
  <si>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</si>
  <si>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</si>
  <si>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</si>
  <si>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</si>
  <si>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</si>
  <si>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</si>
  <si>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</si>
  <si>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</si>
  <si>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</si>
  <si>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</si>
  <si>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</si>
  <si>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</si>
  <si>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</si>
  <si>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</si>
  <si>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</si>
  <si>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</si>
  <si>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</si>
  <si>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</si>
  <si>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</si>
  <si>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</si>
  <si>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</si>
  <si>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</si>
  <si>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</si>
  <si>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</si>
  <si>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</si>
  <si>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</si>
  <si>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</si>
  <si>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</si>
  <si>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</si>
  <si>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</si>
  <si>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</si>
  <si>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</si>
  <si>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</si>
  <si>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</si>
  <si>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</si>
  <si>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</si>
  <si>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</si>
  <si>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</si>
  <si>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</si>
  <si>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</si>
  <si>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</si>
  <si>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</si>
  <si>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</si>
  <si>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</si>
  <si>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</si>
  <si>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</si>
  <si>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</si>
  <si>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</si>
  <si>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</si>
  <si>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</si>
  <si>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</si>
  <si>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</si>
  <si>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</si>
  <si>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</si>
  <si>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</si>
  <si>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</si>
  <si>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</si>
  <si>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</si>
  <si>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</si>
  <si>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</si>
  <si>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</si>
  <si>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</si>
  <si>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</si>
  <si>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</si>
  <si>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</si>
  <si>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</si>
  <si>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</si>
  <si>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</si>
  <si>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</si>
  <si>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</si>
  <si>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</si>
  <si>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</si>
  <si>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</si>
  <si>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</si>
  <si>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</si>
  <si>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</si>
  <si>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</si>
  <si>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</si>
  <si>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</si>
  <si>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</si>
  <si>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</si>
  <si>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</si>
  <si>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</si>
  <si>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</si>
  <si>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</si>
  <si>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</si>
  <si>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</si>
  <si>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</si>
  <si>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</si>
  <si>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</si>
  <si>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</si>
  <si>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</si>
  <si>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</si>
  <si>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</si>
  <si>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</si>
  <si>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</si>
  <si>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</si>
  <si>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</si>
  <si>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</si>
  <si>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</si>
  <si>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</si>
  <si>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</si>
  <si>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</si>
  <si>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</si>
  <si>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</si>
  <si>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</si>
  <si>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</si>
  <si>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</si>
  <si>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</si>
  <si>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</si>
  <si>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</si>
  <si>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</si>
  <si>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</si>
  <si>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</si>
  <si>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</si>
  <si>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</si>
  <si>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</si>
  <si>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</si>
  <si>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</si>
  <si>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</si>
  <si>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</si>
  <si>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</si>
  <si>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</si>
  <si>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</si>
  <si>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</si>
  <si>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</si>
  <si>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</si>
  <si>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</si>
  <si>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</si>
  <si>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</si>
  <si>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</si>
  <si>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</si>
  <si>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</si>
  <si>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</si>
  <si>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</si>
  <si>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</si>
  <si>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</si>
  <si>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</si>
  <si>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</si>
  <si>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</si>
  <si>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</si>
  <si>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</si>
  <si>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</si>
  <si>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</si>
  <si>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</si>
  <si>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</si>
  <si>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</si>
  <si>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</si>
  <si>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</si>
  <si>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</si>
  <si>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</si>
  <si>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</si>
  <si>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</si>
  <si>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</si>
  <si>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</si>
  <si>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</si>
  <si>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</si>
  <si>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</si>
  <si>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</si>
  <si>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</si>
  <si>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</si>
  <si>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</si>
  <si>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</si>
  <si>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</si>
  <si>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</si>
  <si>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</si>
  <si>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</si>
  <si>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</si>
  <si>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</si>
  <si>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</si>
  <si>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</si>
  <si>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</si>
  <si>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</si>
  <si>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</si>
  <si>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</si>
  <si>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</si>
  <si>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</si>
  <si>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</si>
  <si>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</si>
  <si>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</si>
  <si>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</si>
  <si>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</si>
  <si>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</si>
  <si>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</si>
  <si>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</si>
  <si>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</si>
  <si>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</si>
  <si>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</si>
  <si>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</si>
  <si>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</si>
  <si>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</si>
  <si>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</si>
  <si>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</si>
  <si>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</si>
  <si>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</si>
  <si>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</si>
  <si>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</si>
  <si>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</si>
  <si>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</si>
  <si>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</si>
  <si>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</si>
  <si>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</si>
  <si>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</si>
  <si>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</si>
  <si>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</si>
  <si>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</si>
  <si>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</si>
  <si>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</si>
  <si>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</si>
  <si>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</si>
  <si>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</si>
  <si>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</si>
  <si>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</si>
  <si>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</si>
  <si>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</si>
  <si>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</si>
  <si>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</si>
  <si>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</si>
  <si>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</si>
  <si>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</si>
  <si>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</si>
  <si>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</si>
  <si>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</si>
  <si>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</si>
  <si>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</si>
  <si>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</si>
  <si>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</si>
  <si>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</si>
  <si>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</si>
  <si>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</si>
  <si>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</si>
  <si>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</si>
  <si>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</si>
  <si>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</si>
  <si>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</si>
  <si>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</si>
  <si>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</si>
  <si>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</si>
  <si>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</si>
  <si>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</si>
  <si>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</si>
  <si>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</si>
  <si>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</si>
  <si>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</si>
  <si>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</si>
  <si>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</si>
  <si>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</si>
  <si>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</si>
  <si>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</si>
  <si>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</si>
  <si>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</si>
  <si>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</si>
  <si>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</si>
  <si>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</si>
  <si>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</si>
  <si>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</si>
  <si>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</si>
  <si>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</si>
  <si>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</si>
  <si>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</si>
  <si>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</si>
  <si>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</si>
  <si>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</si>
  <si>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</si>
  <si>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</si>
  <si>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</si>
  <si>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</si>
  <si>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</si>
  <si>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</si>
  <si>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</si>
  <si>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</si>
  <si>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</si>
  <si>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</si>
  <si>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</si>
  <si>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</si>
  <si>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</si>
  <si>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</si>
  <si>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</si>
  <si>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</si>
  <si>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</si>
  <si>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</si>
  <si>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</si>
  <si>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</si>
  <si>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</si>
  <si>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</si>
  <si>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</si>
  <si>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</si>
  <si>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</si>
  <si>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</si>
  <si>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</si>
  <si>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</si>
  <si>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</si>
  <si>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</si>
  <si>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</si>
  <si>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</si>
  <si>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</si>
  <si>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</si>
  <si>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</si>
  <si>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</si>
  <si>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</si>
  <si>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</si>
  <si>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</si>
  <si>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</si>
  <si>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</si>
  <si>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</si>
  <si>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</si>
  <si>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</si>
  <si>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</si>
  <si>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</si>
  <si>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</si>
  <si>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</si>
  <si>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</si>
  <si>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</si>
  <si>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</si>
  <si>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</si>
  <si>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</si>
  <si>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</si>
  <si>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</si>
  <si>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</si>
  <si>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</si>
  <si>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</si>
  <si>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</si>
  <si>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</si>
  <si>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</si>
  <si>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</si>
  <si>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</si>
  <si>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</si>
  <si>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</si>
  <si>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</si>
  <si>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</si>
  <si>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</si>
  <si>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</si>
  <si>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</si>
  <si>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</si>
  <si>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</si>
  <si>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</si>
  <si>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</si>
  <si>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</si>
  <si>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</si>
  <si>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</si>
  <si>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</si>
  <si>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</si>
  <si>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</si>
  <si>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</si>
  <si>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</si>
  <si>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</si>
  <si>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</si>
  <si>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</si>
  <si>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</si>
  <si>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</si>
  <si>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</si>
  <si>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</si>
  <si>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</si>
  <si>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</si>
  <si>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</si>
  <si>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</si>
  <si>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</si>
  <si>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</si>
  <si>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</si>
  <si>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</si>
  <si>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</si>
  <si>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</si>
  <si>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</si>
  <si>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</si>
  <si>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</si>
  <si>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</si>
  <si>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</si>
  <si>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</si>
  <si>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</si>
  <si>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</si>
  <si>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</si>
  <si>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</si>
  <si>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</si>
  <si>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</si>
  <si>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</si>
  <si>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</si>
  <si>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</si>
  <si>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</si>
  <si>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</si>
  <si>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</si>
  <si>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</si>
  <si>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</si>
  <si>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</si>
  <si>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</si>
  <si>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</si>
  <si>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</si>
  <si>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</si>
  <si>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</si>
  <si>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</si>
  <si>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</si>
  <si>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</si>
  <si>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</si>
  <si>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</si>
  <si>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</si>
  <si>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</si>
  <si>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</si>
  <si>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</si>
  <si>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</si>
  <si>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</si>
  <si>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</si>
  <si>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</si>
  <si>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</si>
  <si>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</si>
  <si>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</si>
  <si>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</si>
  <si>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</si>
  <si>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</si>
  <si>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</si>
  <si>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</si>
  <si>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</si>
  <si>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</si>
  <si>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</si>
  <si>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</si>
  <si>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</si>
  <si>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</si>
  <si>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</si>
  <si>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</si>
  <si>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</si>
  <si>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</si>
  <si>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</si>
  <si>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</si>
  <si>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</si>
  <si>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</si>
  <si>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</si>
  <si>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</si>
  <si>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</si>
  <si>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</si>
  <si>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</si>
  <si>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</si>
  <si>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</si>
  <si>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</si>
  <si>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</si>
  <si>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</si>
  <si>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</si>
  <si>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</si>
  <si>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</si>
  <si>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</si>
  <si>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</si>
  <si>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</si>
  <si>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</si>
  <si>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</si>
  <si>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</si>
  <si>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</si>
  <si>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</si>
  <si>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</si>
  <si>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</si>
  <si>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</si>
  <si>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</si>
  <si>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</si>
  <si>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</si>
  <si>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</si>
  <si>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</si>
  <si>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</si>
  <si>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</si>
  <si>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</si>
  <si>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</si>
  <si>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</si>
  <si>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</si>
  <si>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</si>
  <si>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</si>
  <si>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</si>
  <si>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</si>
  <si>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</si>
  <si>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</si>
  <si>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</si>
  <si>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</si>
  <si>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</si>
  <si>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</si>
  <si>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</si>
  <si>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</si>
  <si>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</si>
  <si>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</si>
  <si>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</si>
  <si>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</si>
  <si>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</si>
  <si>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</si>
  <si>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</si>
  <si>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</si>
  <si>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</si>
  <si>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</si>
  <si>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</si>
  <si>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</si>
  <si>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</si>
  <si>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</si>
  <si>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</si>
  <si>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</si>
  <si>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</si>
  <si>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</si>
  <si>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</si>
  <si>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</si>
  <si>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</si>
  <si>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</si>
  <si>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</si>
  <si>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</si>
  <si>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</si>
  <si>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</si>
  <si>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</si>
  <si>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</si>
  <si>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</si>
  <si>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</si>
  <si>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</si>
  <si>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</si>
  <si>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</si>
  <si>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</si>
  <si>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</si>
  <si>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</si>
  <si>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</si>
  <si>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</si>
  <si>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</si>
  <si>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</si>
  <si>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</si>
  <si>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</si>
  <si>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</si>
  <si>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</si>
  <si>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</si>
  <si>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</si>
  <si>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</si>
  <si>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</si>
  <si>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</si>
  <si>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</si>
  <si>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</si>
  <si>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</si>
  <si>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</si>
  <si>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</si>
  <si>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</si>
  <si>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</si>
  <si>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</si>
  <si>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</si>
  <si>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</si>
  <si>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</si>
  <si>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</si>
  <si>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</si>
  <si>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</si>
  <si>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</si>
  <si>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</si>
  <si>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</si>
  <si>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</si>
  <si>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</si>
  <si>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</si>
  <si>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</si>
  <si>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</si>
  <si>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</si>
  <si>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</si>
  <si>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</si>
  <si>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</si>
  <si>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</si>
  <si>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</si>
  <si>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</si>
  <si>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</si>
  <si>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</si>
  <si>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</si>
  <si>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</si>
  <si>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</si>
  <si>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</si>
  <si>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</si>
  <si>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</si>
  <si>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</si>
  <si>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</si>
  <si>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</si>
  <si>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</si>
  <si>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</si>
  <si>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</si>
  <si>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</si>
  <si>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</si>
  <si>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</si>
  <si>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</si>
  <si>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</si>
  <si>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</si>
  <si>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</si>
  <si>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</si>
  <si>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</si>
  <si>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</si>
  <si>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</si>
  <si>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</si>
  <si>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</si>
  <si>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</si>
  <si>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</si>
  <si>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</si>
  <si>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</si>
  <si>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</si>
  <si>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</si>
  <si>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</si>
  <si>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</si>
  <si>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</si>
  <si>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</si>
  <si>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</si>
  <si>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</si>
  <si>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</si>
  <si>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</si>
  <si>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</si>
  <si>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</si>
  <si>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</si>
  <si>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</si>
  <si>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</si>
  <si>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</si>
  <si>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</si>
  <si>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</si>
  <si>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</si>
  <si>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</si>
  <si>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</si>
  <si>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</si>
  <si>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</si>
  <si>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</si>
  <si>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</si>
  <si>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</si>
  <si>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</si>
  <si>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</si>
  <si>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</si>
  <si>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</si>
  <si>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</si>
  <si>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</si>
  <si>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</si>
  <si>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</si>
  <si>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</si>
  <si>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</si>
  <si>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</si>
  <si>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</si>
  <si>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</si>
  <si>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</si>
  <si>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</si>
  <si>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</si>
  <si>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</si>
  <si>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</si>
  <si>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</si>
  <si>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</si>
  <si>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</si>
  <si>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</si>
  <si>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</si>
  <si>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</si>
  <si>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</si>
  <si>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</si>
  <si>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</si>
  <si>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</si>
  <si>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</si>
  <si>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</si>
  <si>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</si>
  <si>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</si>
  <si>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</si>
  <si>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</si>
  <si>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</si>
  <si>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</si>
  <si>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</si>
  <si>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</si>
  <si>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</si>
  <si>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</si>
  <si>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</si>
  <si>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</si>
  <si>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</si>
  <si>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</si>
  <si>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</si>
  <si>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</si>
  <si>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</si>
  <si>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</si>
  <si>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</si>
  <si>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</si>
  <si>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</si>
  <si>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</si>
  <si>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</si>
  <si>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</si>
  <si>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</si>
  <si>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</si>
  <si>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</si>
  <si>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</si>
  <si>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</si>
  <si>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</si>
  <si>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</si>
  <si>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</si>
  <si>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</si>
  <si>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</si>
  <si>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</si>
  <si>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</si>
  <si>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</si>
  <si>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</si>
  <si>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</si>
  <si>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</si>
  <si>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</si>
  <si>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</si>
  <si>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</si>
  <si>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</si>
  <si>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</si>
  <si>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</si>
  <si>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</si>
  <si>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</si>
  <si>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</si>
  <si>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</si>
  <si>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</si>
  <si>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</si>
  <si>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</si>
  <si>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</si>
  <si>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</si>
  <si>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</si>
  <si>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</si>
  <si>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</si>
  <si>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</si>
  <si>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</si>
  <si>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</si>
  <si>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</si>
  <si>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</si>
  <si>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</si>
  <si>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</si>
  <si>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</si>
  <si>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</si>
  <si>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</si>
  <si>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</si>
  <si>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</si>
  <si>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</si>
  <si>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</si>
  <si>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</si>
  <si>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</si>
  <si>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</si>
  <si>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</si>
  <si>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</si>
  <si>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</si>
  <si>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</si>
  <si>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</si>
  <si>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</si>
  <si>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</si>
  <si>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</si>
  <si>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</si>
  <si>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</si>
  <si>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</si>
  <si>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</si>
  <si>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</si>
  <si>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</si>
  <si>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</si>
  <si>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</si>
  <si>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</si>
  <si>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</si>
  <si>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</si>
  <si>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</si>
  <si>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</si>
  <si>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</si>
  <si>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</si>
  <si>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</si>
  <si>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</si>
  <si>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</si>
  <si>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</si>
  <si>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</si>
  <si>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</si>
  <si>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</si>
  <si>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</si>
  <si>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</si>
  <si>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</si>
  <si>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</si>
  <si>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</si>
  <si>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</si>
  <si>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</si>
  <si>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</si>
  <si>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</si>
  <si>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</si>
  <si>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</si>
  <si>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</si>
  <si>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</si>
  <si>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</si>
  <si>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</si>
  <si>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</si>
  <si>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</si>
  <si>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</si>
  <si>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</si>
  <si>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</si>
  <si>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</si>
  <si>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</si>
  <si>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</si>
  <si>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</si>
  <si>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</si>
  <si>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</si>
  <si>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</si>
  <si>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</si>
  <si>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</si>
  <si>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</si>
  <si>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</si>
  <si>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</si>
  <si>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</si>
  <si>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</si>
  <si>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</si>
  <si>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</si>
  <si>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</si>
  <si>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</si>
  <si>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</si>
  <si>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</si>
  <si>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</si>
  <si>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</si>
  <si>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</si>
  <si>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</si>
  <si>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</si>
  <si>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</si>
  <si>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</si>
  <si>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</si>
  <si>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</si>
  <si>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</si>
  <si>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</si>
  <si>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</si>
  <si>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</si>
  <si>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</si>
  <si>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</si>
  <si>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</si>
  <si>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</si>
  <si>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</si>
  <si>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</si>
  <si>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</si>
  <si>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</si>
  <si>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</si>
  <si>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</si>
  <si>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</si>
  <si>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</si>
  <si>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</si>
  <si>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</si>
  <si>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</si>
  <si>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</si>
  <si>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</si>
  <si>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</si>
  <si>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</si>
  <si>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</si>
  <si>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</si>
  <si>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</si>
  <si>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</si>
  <si>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</si>
  <si>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</si>
  <si>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</si>
  <si>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</si>
  <si>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</si>
  <si>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</si>
  <si>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</si>
  <si>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</si>
  <si>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</si>
  <si>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</si>
  <si>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</si>
  <si>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</si>
  <si>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</si>
  <si>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</si>
  <si>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</si>
  <si>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</si>
  <si>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</si>
  <si>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</si>
  <si>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</si>
  <si>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</si>
  <si>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</si>
  <si>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</si>
  <si>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</si>
  <si>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</si>
  <si>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</si>
  <si>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</si>
  <si>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</si>
  <si>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</si>
  <si>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</si>
  <si>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</si>
  <si>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</si>
  <si>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</si>
  <si>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</si>
  <si>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</si>
  <si>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</si>
  <si>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</si>
  <si>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</si>
  <si>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</si>
  <si>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</si>
  <si>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</si>
  <si>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</si>
  <si>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</si>
  <si>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</si>
  <si>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</si>
  <si>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</si>
  <si>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</si>
  <si>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</si>
  <si>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</si>
  <si>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</si>
  <si>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</si>
  <si>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</si>
  <si>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</si>
  <si>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</si>
  <si>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</si>
  <si>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</si>
  <si>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</si>
  <si>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</si>
  <si>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</si>
  <si>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</si>
  <si>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</si>
  <si>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</si>
  <si>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</si>
  <si>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</si>
  <si>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</si>
  <si>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</si>
  <si>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</si>
  <si>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</si>
  <si>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</si>
  <si>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</si>
  <si>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</si>
  <si>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</si>
  <si>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</si>
  <si>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</si>
  <si>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</si>
  <si>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</si>
  <si>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</si>
  <si>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</si>
  <si>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</si>
  <si>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</si>
  <si>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</si>
  <si>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</si>
  <si>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</si>
  <si>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</si>
  <si>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</si>
  <si>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</si>
  <si>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</si>
  <si>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</si>
  <si>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</si>
  <si>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</si>
  <si>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</si>
  <si>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</si>
  <si>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</si>
  <si>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</si>
  <si>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</si>
  <si>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</si>
  <si>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</si>
  <si>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</si>
  <si>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</si>
  <si>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</si>
  <si>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</si>
  <si>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</si>
  <si>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</si>
  <si>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</si>
  <si>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</si>
  <si>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</si>
  <si>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</si>
  <si>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</si>
  <si>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</si>
  <si>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</si>
  <si>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</si>
  <si>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</si>
  <si>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</si>
  <si>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</si>
  <si>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</si>
  <si>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</si>
  <si>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</si>
  <si>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</si>
  <si>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</si>
  <si>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</si>
  <si>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</si>
  <si>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</si>
  <si>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</si>
  <si>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</si>
  <si>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</si>
  <si>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</si>
  <si>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</si>
  <si>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</si>
  <si>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</si>
  <si>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</si>
  <si>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</si>
  <si>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</si>
  <si>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</si>
  <si>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</si>
  <si>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</si>
  <si>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</si>
  <si>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</si>
  <si>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</si>
  <si>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</si>
  <si>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</si>
  <si>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</si>
  <si>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</si>
  <si>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</si>
  <si>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</si>
  <si>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</si>
  <si>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</si>
  <si>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</si>
  <si>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</si>
  <si>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</si>
  <si>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</si>
  <si>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</si>
  <si>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</si>
  <si>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</si>
  <si>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</si>
  <si>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</si>
  <si>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</si>
  <si>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</si>
  <si>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</si>
  <si>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</si>
  <si>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</si>
  <si>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</si>
  <si>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</si>
  <si>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</si>
  <si>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</si>
  <si>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</si>
  <si>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</si>
  <si>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</si>
  <si>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</si>
  <si>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</si>
  <si>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</si>
  <si>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</si>
  <si>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</si>
  <si>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</si>
  <si>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</si>
  <si>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</si>
  <si>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</si>
  <si>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</si>
  <si>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</si>
  <si>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</si>
  <si>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</si>
  <si>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</si>
  <si>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</si>
  <si>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</si>
  <si>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</si>
  <si>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</si>
  <si>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</si>
  <si>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</si>
  <si>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</si>
  <si>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</si>
  <si>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</si>
  <si>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</si>
  <si>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</si>
  <si>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</si>
  <si>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</si>
  <si>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</si>
  <si>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</si>
  <si>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</si>
  <si>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</si>
  <si>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</si>
  <si>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</si>
  <si>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</si>
  <si>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</si>
  <si>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</si>
  <si>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</si>
  <si>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</si>
  <si>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</si>
  <si>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</si>
  <si>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</si>
  <si>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</si>
  <si>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</si>
  <si>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</si>
  <si>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</si>
  <si>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</si>
  <si>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</si>
  <si>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</si>
  <si>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</si>
  <si>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</si>
  <si>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</si>
  <si>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</si>
  <si>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</si>
  <si>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</si>
  <si>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</si>
  <si>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</si>
  <si>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</si>
  <si>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</si>
  <si>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</si>
  <si>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</si>
  <si>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</si>
  <si>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</si>
  <si>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</si>
  <si>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</si>
  <si>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</si>
  <si>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</si>
  <si>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</si>
  <si>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</si>
  <si>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</si>
  <si>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</si>
  <si>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</si>
  <si>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</si>
  <si>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</si>
  <si>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</si>
  <si>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</si>
  <si>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</si>
  <si>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</si>
  <si>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</si>
  <si>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</si>
  <si>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</si>
  <si>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</si>
  <si>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</si>
  <si>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</si>
  <si>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</si>
  <si>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</si>
  <si>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</si>
  <si>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</si>
  <si>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</si>
  <si>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</si>
  <si>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</si>
  <si>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</si>
  <si>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</si>
  <si>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</si>
  <si>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</si>
  <si>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</si>
  <si>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</si>
  <si>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</si>
  <si>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</si>
  <si>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</si>
  <si>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</si>
  <si>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</si>
  <si>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</si>
  <si>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</si>
  <si>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</si>
  <si>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</si>
  <si>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</si>
  <si>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</si>
  <si>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</si>
  <si>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</si>
  <si>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</si>
  <si>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</si>
  <si>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</si>
  <si>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</si>
  <si>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</si>
  <si>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</si>
  <si>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</si>
  <si>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</si>
  <si>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</si>
  <si>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</si>
  <si>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</si>
  <si>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</si>
  <si>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</si>
  <si>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</si>
  <si>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</si>
  <si>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</si>
  <si>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</si>
  <si>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</si>
  <si>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</si>
  <si>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</si>
  <si>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</si>
  <si>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</si>
  <si>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</si>
  <si>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</si>
  <si>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</si>
  <si>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</si>
  <si>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</si>
  <si>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</si>
  <si>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</si>
  <si>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</si>
  <si>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</si>
  <si>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</si>
  <si>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</si>
  <si>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</si>
  <si>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</si>
  <si>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</si>
  <si>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</si>
  <si>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</si>
  <si>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</si>
  <si>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</si>
  <si>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</si>
  <si>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</si>
  <si>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</si>
  <si>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</si>
  <si>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</si>
  <si>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</si>
  <si>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</si>
  <si>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</si>
  <si>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</si>
  <si>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</si>
  <si>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</si>
  <si>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</si>
  <si>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</si>
  <si>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</si>
  <si>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</si>
  <si>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</si>
  <si>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</si>
  <si>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</si>
  <si>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</si>
  <si>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</si>
  <si>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</si>
  <si>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</si>
  <si>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</si>
  <si>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</si>
  <si>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</si>
  <si>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</si>
  <si>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</si>
  <si>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</si>
  <si>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</si>
  <si>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</si>
  <si>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</si>
  <si>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</si>
  <si>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</si>
  <si>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</si>
  <si>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</si>
  <si>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</si>
  <si>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</si>
  <si>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</si>
  <si>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</si>
  <si>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</si>
  <si>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</si>
  <si>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</si>
  <si>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</si>
  <si>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</si>
  <si>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</si>
  <si>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</si>
  <si>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</si>
  <si>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</si>
  <si>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</si>
  <si>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</si>
  <si>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</si>
  <si>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</si>
  <si>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</si>
  <si>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</si>
  <si>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</si>
  <si>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</si>
  <si>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</si>
  <si>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</si>
  <si>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</si>
  <si>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</si>
  <si>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</si>
  <si>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</si>
  <si>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</si>
  <si>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</si>
  <si>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</si>
  <si>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</si>
  <si>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</si>
  <si>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</si>
  <si>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</si>
  <si>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</si>
  <si>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</si>
  <si>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</si>
  <si>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</si>
  <si>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</si>
  <si>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</si>
  <si>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</si>
  <si>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</si>
  <si>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</si>
  <si>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</si>
  <si>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</si>
  <si>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</si>
  <si>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</si>
  <si>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</si>
  <si>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</si>
  <si>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</si>
  <si>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</si>
  <si>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</si>
  <si>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</si>
  <si>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</si>
  <si>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</si>
  <si>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</si>
  <si>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</si>
  <si>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</si>
  <si>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</si>
  <si>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</si>
  <si>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</si>
  <si>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</si>
  <si>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</si>
  <si>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</si>
  <si>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</si>
  <si>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</si>
  <si>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</si>
  <si>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</si>
  <si>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</si>
  <si>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</si>
  <si>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</si>
  <si>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</si>
  <si>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</si>
  <si>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</si>
  <si>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</si>
  <si>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</si>
  <si>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</si>
  <si>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</si>
  <si>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</si>
  <si>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</si>
  <si>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</si>
  <si>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</si>
  <si>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</si>
  <si>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</si>
  <si>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</si>
  <si>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</si>
  <si>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</si>
  <si>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</si>
  <si>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</si>
  <si>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</si>
  <si>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</si>
  <si>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</si>
  <si>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</si>
  <si>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</si>
  <si>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</si>
  <si>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</si>
  <si>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</si>
  <si>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</si>
  <si>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</si>
  <si>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</si>
  <si>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</si>
  <si>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</si>
  <si>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</si>
  <si>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</si>
  <si>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</si>
  <si>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</si>
  <si>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</si>
  <si>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</si>
  <si>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</si>
  <si>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</si>
  <si>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</si>
  <si>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</si>
  <si>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</si>
  <si>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</si>
  <si>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</si>
  <si>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</si>
  <si>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</si>
  <si>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</si>
  <si>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</si>
  <si>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</si>
  <si>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</si>
  <si>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</si>
  <si>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</si>
  <si>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</si>
  <si>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</si>
  <si>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</si>
  <si>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</si>
  <si>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</si>
  <si>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</si>
  <si>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</si>
  <si>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</si>
  <si>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</si>
  <si>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</si>
  <si>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</si>
  <si>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</si>
  <si>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</si>
  <si>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</si>
  <si>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</si>
  <si>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</si>
  <si>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</si>
  <si>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</si>
  <si>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</si>
  <si>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</si>
  <si>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</si>
  <si>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</si>
  <si>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</si>
  <si>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</si>
  <si>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</si>
  <si>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</si>
  <si>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</si>
  <si>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</si>
  <si>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</si>
  <si>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</si>
  <si>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</si>
  <si>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</si>
  <si>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</si>
  <si>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</si>
  <si>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</si>
  <si>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</si>
  <si>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</si>
  <si>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</si>
  <si>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</si>
  <si>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</si>
  <si>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</si>
  <si>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</si>
  <si>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</si>
  <si>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</si>
  <si>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</si>
  <si>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</si>
  <si>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</si>
  <si>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</si>
  <si>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</si>
  <si>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</si>
  <si>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</si>
  <si>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</si>
  <si>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</si>
  <si>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</si>
  <si>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</si>
  <si>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</si>
  <si>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</si>
  <si>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</si>
  <si>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</si>
  <si>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</si>
  <si>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</si>
  <si>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</si>
  <si>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</si>
  <si>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</si>
  <si>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</si>
  <si>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</si>
  <si>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</si>
  <si>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</si>
  <si>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</si>
  <si>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</si>
  <si>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</si>
  <si>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</si>
  <si>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</si>
  <si>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</si>
  <si>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</si>
  <si>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</si>
  <si>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</si>
  <si>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</si>
  <si>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</si>
  <si>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</si>
  <si>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</si>
  <si>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</si>
  <si>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</si>
  <si>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</si>
  <si>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</si>
  <si>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</si>
  <si>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</si>
  <si>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</si>
  <si>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</si>
  <si>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</si>
  <si>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</si>
  <si>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</si>
  <si>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</si>
  <si>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</si>
  <si>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</si>
  <si>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</si>
  <si>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</si>
  <si>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</si>
  <si>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</si>
  <si>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</si>
  <si>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</si>
  <si>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</si>
  <si>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</si>
  <si>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</si>
  <si>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</si>
  <si>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</si>
  <si>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</si>
  <si>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</si>
  <si>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</si>
  <si>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</si>
  <si>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</si>
  <si>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</si>
  <si>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</si>
  <si>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</si>
  <si>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</si>
  <si>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</si>
  <si>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</si>
  <si>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</si>
  <si>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</si>
  <si>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</si>
  <si>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</si>
  <si>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</si>
  <si>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</si>
  <si>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</si>
  <si>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</si>
  <si>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</si>
  <si>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</si>
  <si>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PCM-20251129-00000279</t>
  </si>
  <si>
    <t>SCECO team working to change meter Box team waiting for free parking to connect PG.</t>
  </si>
  <si>
    <t>PCM-20251129-00000373</t>
  </si>
  <si>
    <t>Emergency</t>
  </si>
  <si>
    <t> The main door is locked. The Access team is calling Saudi House, but he is still not responding to the calls</t>
  </si>
  <si>
    <t>`</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</si>
  <si>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</si>
  <si>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</si>
  <si>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</si>
  <si>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</si>
  <si>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PCM-20251129-00000402</t>
  </si>
  <si>
    <t>jed0265</t>
  </si>
  <si>
    <t>Access issue, site located in Industrial city and police refused entered team in two times, team will check again during wh</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</si>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</sst>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6" totalsRowShown="0" headerRowDxfId="172" dataDxfId="171" headerRowBorderDxfId="169" tableBorderDxfId="170" totalsRowBorderDxfId="168">
  <autoFilter ref="A1:L3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5" dataDxfId="154" headerRowBorderDxfId="152" tableBorderDxfId="153" totalsRowBorderDxfId="151">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1" totalsRowShown="0" headerRowDxfId="62" dataDxfId="61" headerRowBorderDxfId="59" tableBorderDxfId="60">
  <autoFilter ref="A1:L95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4" totalsRowShown="0" headerRowDxfId="46" dataDxfId="45" headerRowBorderDxfId="43" tableBorderDxfId="44" totalsRowBorderDxfId="42">
  <autoFilter ref="A1:L2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9" dataDxfId="28" headerRowBorderDxfId="26" tableBorderDxfId="27">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2" totalsRowShown="0" headerRowDxfId="13" tableBorderDxfId="12">
  <autoFilter ref="A1:L49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1"/>
  <sheetViews>
    <sheetView workbookViewId="0">
      <selection activeCell="D7" sqref="D7"/>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327.44900300925656</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45990.397428935183</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45990.397428935183</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45990.397428935183</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45990.397428935183</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45990.397428935183</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45990.397428935183</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45990.397428935183</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45990.397428935183</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45990.397428935183</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45990.397428935183</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45990.397428935183</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45990.397428935183</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45990.397428935183</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45990.397428935183</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45990.397428935183</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45990.397428935183</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45990.397428935183</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45990.397428935183</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45990.397428935183</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45990.397428935183</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45990.397428935183</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45990.397428935183</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45990.397428935183</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45990.397428935183</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45990.397428935183</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45990.397428935183</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45990.397428935183</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45990.397428935183</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45990.397428935183</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45990.397428935183</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45990.397428935183</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45990.397428935183</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45990.397428935183</v>
      </c>
      <c r="H35" s="129"/>
      <c r="I35" s="131" t="str">
        <f>IFERROR(VLOOKUP(D35,DB!A:F,6,0),"")</f>
        <v/>
      </c>
      <c r="J35" s="131" t="str">
        <f>IFERROR(VLOOKUP(D35,DB!A:G,7,0),"")</f>
        <v/>
      </c>
      <c r="K35" s="127"/>
      <c r="L35" s="126" t="str">
        <f>IFERROR(VLOOKUP(D35,DB!A:I,9,0),"")</f>
        <v/>
      </c>
    </row>
    <row r="36" spans="1:12" s="61" customFormat="1" ht="15" customHeight="1">
      <c r="A36" s="132"/>
      <c r="B36" s="131" t="str">
        <f>IFERROR(VLOOKUP(D36,DB!A:K,11,0),"")</f>
        <v/>
      </c>
      <c r="C36" s="131"/>
      <c r="D36" s="56"/>
      <c r="E36" s="130"/>
      <c r="F36" s="129"/>
      <c r="G36" s="128">
        <f ca="1">IFERROR(NOW()-F36,"-")</f>
        <v>45990.397428935183</v>
      </c>
      <c r="H36" s="129"/>
      <c r="I36" s="131" t="str">
        <f>IFERROR(VLOOKUP(D36,DB!A:F,6,0),"")</f>
        <v/>
      </c>
      <c r="J36" s="131" t="str">
        <f>IFERROR(VLOOKUP(D36,DB!A:G,7,0),"")</f>
        <v/>
      </c>
      <c r="K36" s="127"/>
      <c r="L36" s="126" t="str">
        <f>IFERROR(VLOOKUP(D36,DB!A:I,9,0),"")</f>
        <v/>
      </c>
    </row>
    <row r="37" spans="1:12" s="61" customFormat="1" ht="15" customHeight="1">
      <c r="F37" s="125"/>
      <c r="G37" s="124"/>
      <c r="H37" s="125"/>
      <c r="K37" s="123"/>
    </row>
    <row r="38" spans="1:12" s="61" customFormat="1" ht="15" customHeight="1">
      <c r="F38" s="125"/>
      <c r="G38" s="124"/>
      <c r="H38" s="125"/>
      <c r="K38" s="123"/>
    </row>
    <row r="39" spans="1:12" s="61" customFormat="1" ht="15" customHeight="1">
      <c r="F39" s="125"/>
      <c r="G39" s="124"/>
      <c r="H39" s="125"/>
      <c r="K39" s="123"/>
    </row>
    <row r="40" spans="1:12" s="61" customFormat="1" ht="15" customHeight="1">
      <c r="F40" s="125"/>
      <c r="G40" s="124"/>
      <c r="H40" s="125"/>
      <c r="K40" s="123"/>
    </row>
    <row r="41" spans="1:12" s="61" customFormat="1" ht="15" customHeight="1">
      <c r="F41" s="125"/>
      <c r="G41" s="124"/>
      <c r="H41" s="125"/>
      <c r="K41" s="123"/>
    </row>
  </sheetData>
  <customSheetViews>
    <customSheetView guid="{F6042A99-DD27-4453-835D-0834D95730CC}" filter="1" showAutoFilter="1">
      <pageMargins left="0" right="0" top="0" bottom="0" header="0" footer="0"/>
      <autoFilter ref="B1:M1" xr:uid="{033B9CE3-C559-4E15-AC6D-BAC5FDEDDAB7}"/>
    </customSheetView>
  </customSheetViews>
  <dataValidations count="2">
    <dataValidation allowBlank="1" showInputMessage="1" showErrorMessage="1" sqref="E1" xr:uid="{5DBA255D-CDD9-49FB-AD3C-AF70AB4EE696}"/>
    <dataValidation type="list" allowBlank="1" showInputMessage="1" showErrorMessage="1" sqref="E2:E3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2"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165.39759097222122</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6.0100099537012284</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11622</v>
      </c>
      <c r="E5" s="99" t="s">
        <v>39106</v>
      </c>
      <c r="F5" s="100">
        <v>45990.283807870372</v>
      </c>
      <c r="G5" s="101">
        <f ca="1">IFERROR(NOW()-F5,"-")</f>
        <v>0.11362106481101364</v>
      </c>
      <c r="H5" s="100">
        <v>45990.276006944441</v>
      </c>
      <c r="I5" s="18" t="str">
        <f>IFERROR(VLOOKUP(D5,DB!A:F,6,0),"")</f>
        <v>SCECO</v>
      </c>
      <c r="J5" s="18" t="str">
        <f>IFERROR(VLOOKUP(D5,DB!A:G,7,0),"")</f>
        <v>Vandalized</v>
      </c>
      <c r="K5" s="82"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13</v>
      </c>
      <c r="D6" s="18" t="s">
        <v>12443</v>
      </c>
      <c r="E6" s="99" t="s">
        <v>39195</v>
      </c>
      <c r="F6" s="100">
        <v>45990.340868055559</v>
      </c>
      <c r="G6" s="101">
        <f ca="1">IFERROR(NOW()-F6,"-")</f>
        <v>5.6560879624157678E-2</v>
      </c>
      <c r="H6" s="100">
        <v>45990.327662037038</v>
      </c>
      <c r="I6" s="18" t="str">
        <f>IFERROR(VLOOKUP(D6,DB!A:F,6,0),"")</f>
        <v>SCECO</v>
      </c>
      <c r="J6" s="18" t="str">
        <f>IFERROR(VLOOKUP(D6,DB!A:G,7,0),"")</f>
        <v>Weak</v>
      </c>
      <c r="K6" s="82" t="s">
        <v>39196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45990.397428935183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45990.397428935183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45990.397428935183</v>
      </c>
      <c r="H9" s="100" t="s">
        <v>39197</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45990.397428935183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45990.397428935183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45990.397428935183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45990.397428935183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45990.397428935183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45990.397428935183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45990.397428935183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45990.397428935183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45990.397428935183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45990.397428935183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45990.397428935183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45990.397428935183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45990.397428935183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45990.397428935183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45990.397428935183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45990.397428935183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45990.397428935183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45990.397428935183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45990.397428935183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45990.397428935183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45990.397428935183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45990.397428935183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45990.397428935183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45990.397428935183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45990.397428935183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45990.397428935183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45990.397428935183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45990.397428935183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45990.397428935183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45990.397428935183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45990.397428935183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45990.397428935183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45990.397428935183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45990.397428935183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45990.397428935183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45990.397428935183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45990.397428935183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45990.397428935183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45990.397428935183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45990.397428935183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45990.397428935183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45990.397428935183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45990.397428935183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45990.397428935183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45990.397428935183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45990.397428935183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45990.397428935183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45990.397428935183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45990.397428935183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45990.397428935183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45990.397428935183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45990.397428935183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45990.397428935183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45990.397428935183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45990.397428935183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45990.397428935183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45990.397428935183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45990.397428935183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45990.397428935183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45990.397428935183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45990.397428935183</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45990.397428935183</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45990.397428935183</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45990.397428935183</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45990.397428935183</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45990.397428935183</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45990.397428935183</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45990.397428935183</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45990.397428935183</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45990.397428935183</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45990.397428935183</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45990.397428935183</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45990.397428935183</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45990.397428935183</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1"/>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7.199218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82"/>
      <c r="E2" s="18"/>
      <c r="F2" s="20"/>
      <c r="G2" s="21">
        <f t="shared" ref="G2:G40" ca="1" si="0">IFERROR(NOW()-F2,"-")</f>
        <v>45990.397428935183</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45990.397428935183</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45990.397428935183</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45990.397428935183</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45990.397428935183</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45990.397428935183</v>
      </c>
      <c r="H7" s="22"/>
      <c r="I7" s="19" t="str">
        <f>IFERROR(VLOOKUP(D7,DB!A:F,6,0),"")</f>
        <v/>
      </c>
      <c r="J7" s="18" t="str">
        <f>IFERROR(VLOOKUP(D7,DB!A:G,7,0),"")</f>
        <v/>
      </c>
      <c r="K7" s="42"/>
      <c r="L7" s="23" t="str">
        <f>IFERROR(VLOOKUP(D7,DB!A:I,9,0),"")</f>
        <v/>
      </c>
    </row>
    <row r="8" spans="1:13" ht="15" customHeight="1">
      <c r="A8" s="19"/>
      <c r="B8" s="58" t="str">
        <f>IFERROR(VLOOKUP(D8,DB!A:K,11,0),"")</f>
        <v/>
      </c>
      <c r="C8" s="18"/>
      <c r="D8" s="58" t="str">
        <f>IFERROR(VLOOKUP(#REF!,DB!#REF!,7,0),"")</f>
        <v/>
      </c>
      <c r="E8" s="18"/>
      <c r="F8" s="20"/>
      <c r="G8" s="21">
        <f t="shared" ca="1" si="0"/>
        <v>45990.397428935183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45990.397428935183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45990.397428935183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45990.397428935183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45990.397428935183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45990.397428935183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58"/>
      <c r="E14" s="18"/>
      <c r="F14" s="20"/>
      <c r="G14" s="21">
        <f t="shared" ca="1" si="0"/>
        <v>45990.397428935183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45990.397428935183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45990.397428935183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45990.397428935183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45990.397428935183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45990.397428935183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45990.397428935183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45990.397428935183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45990.397428935183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45990.397428935183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45990.397428935183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45990.397428935183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45990.397428935183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45990.397428935183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45990.397428935183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45990.397428935183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45990.397428935183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45990.397428935183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45990.397428935183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45990.397428935183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45990.397428935183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45990.397428935183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45990.397428935183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45990.397428935183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45990.397428935183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45990.397428935183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45990.397428935183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ref="G41:G104" ca="1" si="1">IFERROR(NOW()-F41,"-")</f>
        <v>45990.397428935183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45990.397428935183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45990.397428935183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45990.397428935183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45990.397428935183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45990.397428935183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45990.397428935183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45990.397428935183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45990.397428935183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45990.397428935183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45990.397428935183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45990.397428935183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45990.397428935183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45990.397428935183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45990.397428935183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45990.397428935183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45990.397428935183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45990.397428935183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45990.397428935183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45990.397428935183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45990.397428935183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45990.397428935183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45990.397428935183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45990.397428935183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45990.397428935183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45990.397428935183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45990.397428935183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45990.397428935183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45990.397428935183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45990.397428935183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45990.397428935183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45990.397428935183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45990.397428935183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45990.397428935183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45990.397428935183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45990.397428935183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45990.397428935183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45990.397428935183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45990.397428935183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45990.397428935183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45990.397428935183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45990.397428935183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45990.397428935183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45990.397428935183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45990.397428935183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45990.397428935183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45990.397428935183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45990.397428935183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45990.397428935183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45990.397428935183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45990.397428935183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45990.397428935183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45990.397428935183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45990.397428935183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45990.397428935183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45990.397428935183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45990.397428935183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45990.397428935183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45990.397428935183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45990.397428935183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45990.397428935183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45990.397428935183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45990.397428935183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45990.397428935183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ref="G105:G168" ca="1" si="2">IFERROR(NOW()-F105,"-")</f>
        <v>45990.397428935183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45990.397428935183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45990.397428935183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45990.397428935183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45990.397428935183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45990.397428935183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45990.397428935183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45990.397428935183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45990.397428935183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45990.397428935183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45990.397428935183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45990.397428935183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45990.397428935183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45990.397428935183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45990.397428935183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45990.397428935183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45990.397428935183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45990.397428935183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45990.397428935183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45990.397428935183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45990.397428935183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45990.397428935183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45990.397428935183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45990.397428935183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45990.397428935183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45990.397428935183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45990.397428935183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45990.397428935183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45990.397428935183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45990.397428935183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45990.397428935183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45990.397428935183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45990.397428935183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45990.397428935183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45990.397428935183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45990.397428935183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45990.397428935183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45990.397428935183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45990.397428935183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45990.397428935183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45990.397428935183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45990.397428935183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45990.397428935183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45990.397428935183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45990.397428935183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45990.397428935183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45990.397428935183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45990.397428935183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45990.397428935183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45990.397428935183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45990.397428935183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45990.397428935183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45990.397428935183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45990.397428935183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45990.397428935183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45990.397428935183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45990.397428935183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45990.397428935183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45990.397428935183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45990.397428935183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45990.397428935183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45990.397428935183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45990.397428935183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45990.397428935183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ref="G169:G232" ca="1" si="3">IFERROR(NOW()-F169,"-")</f>
        <v>45990.397428935183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45990.397428935183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45990.397428935183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45990.397428935183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45990.397428935183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45990.397428935183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45990.397428935183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45990.397428935183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45990.397428935183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45990.397428935183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45990.397428935183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45990.397428935183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45990.397428935183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45990.397428935183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45990.397428935183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45990.397428935183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45990.397428935183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45990.397428935183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45990.397428935183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45990.397428935183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45990.397428935183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45990.397428935183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45990.397428935183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45990.397428935183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45990.397428935183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45990.397428935183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45990.397428935183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45990.397428935183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45990.397428935183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45990.397428935183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45990.397428935183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45990.397428935183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45990.397428935183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45990.397428935183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45990.397428935183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45990.397428935183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45990.397428935183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45990.397428935183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45990.397428935183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45990.397428935183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45990.397428935183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45990.397428935183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45990.397428935183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45990.397428935183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45990.397428935183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45990.397428935183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45990.397428935183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45990.397428935183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45990.397428935183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45990.397428935183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45990.397428935183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45990.397428935183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45990.397428935183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45990.397428935183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45990.397428935183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45990.397428935183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45990.397428935183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45990.397428935183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45990.397428935183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45990.397428935183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45990.397428935183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45990.397428935183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45990.397428935183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45990.397428935183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ref="G233:G296" ca="1" si="4">IFERROR(NOW()-F233,"-")</f>
        <v>45990.397428935183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45990.397428935183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45990.397428935183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45990.397428935183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45990.397428935183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45990.397428935183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45990.397428935183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45990.397428935183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45990.397428935183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45990.397428935183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45990.397428935183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45990.397428935183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45990.397428935183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45990.397428935183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45990.397428935183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45990.397428935183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45990.397428935183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45990.397428935183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45990.397428935183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45990.397428935183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45990.397428935183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45990.397428935183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45990.397428935183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45990.397428935183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45990.397428935183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45990.397428935183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45990.397428935183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45990.397428935183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45990.397428935183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45990.397428935183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45990.397428935183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45990.397428935183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45990.397428935183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45990.397428935183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45990.397428935183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45990.397428935183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45990.397428935183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45990.397428935183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45990.397428935183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45990.397428935183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45990.397428935183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45990.397428935183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45990.397428935183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45990.397428935183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45990.397428935183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45990.397428935183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45990.397428935183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45990.397428935183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45990.397428935183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45990.397428935183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45990.397428935183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45990.397428935183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45990.397428935183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45990.397428935183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45990.397428935183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45990.397428935183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45990.397428935183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45990.397428935183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45990.397428935183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45990.397428935183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45990.397428935183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45990.397428935183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45990.397428935183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45990.397428935183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ref="G297:G360" ca="1" si="5">IFERROR(NOW()-F297,"-")</f>
        <v>45990.397428935183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45990.397428935183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45990.397428935183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45990.397428935183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45990.397428935183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45990.397428935183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45990.397428935183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45990.397428935183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45990.397428935183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45990.397428935183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45990.397428935183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45990.397428935183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45990.397428935183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45990.397428935183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45990.397428935183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45990.397428935183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45990.397428935183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45990.397428935183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45990.397428935183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45990.397428935183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45990.397428935183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45990.397428935183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45990.397428935183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45990.397428935183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45990.397428935183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45990.397428935183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45990.397428935183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45990.397428935183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45990.397428935183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45990.397428935183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45990.397428935183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45990.397428935183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45990.397428935183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45990.397428935183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45990.397428935183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45990.397428935183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45990.397428935183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45990.397428935183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45990.397428935183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45990.397428935183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45990.397428935183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45990.397428935183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45990.397428935183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45990.397428935183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45990.397428935183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45990.397428935183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45990.397428935183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45990.397428935183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45990.397428935183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45990.397428935183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45990.397428935183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45990.397428935183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45990.397428935183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45990.397428935183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45990.397428935183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45990.397428935183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45990.397428935183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45990.397428935183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45990.397428935183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45990.397428935183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45990.397428935183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45990.397428935183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45990.397428935183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45990.397428935183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ref="G361:G424" ca="1" si="6">IFERROR(NOW()-F361,"-")</f>
        <v>45990.397428935183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45990.397428935183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45990.397428935183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45990.397428935183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45990.397428935183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45990.397428935183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45990.397428935183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45990.397428935183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45990.397428935183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45990.397428935183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45990.397428935183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45990.397428935183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45990.397428935183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45990.397428935183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45990.397428935183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45990.397428935183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45990.397428935183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45990.397428935183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45990.397428935183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45990.397428935183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45990.397428935183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45990.397428935183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45990.397428935183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45990.397428935183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45990.397428935183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45990.397428935183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45990.397428935183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45990.397428935183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45990.397428935183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45990.397428935183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45990.397428935183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45990.397428935183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45990.397428935183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45990.397428935183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45990.397428935183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45990.397428935183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45990.397428935183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45990.397428935183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45990.397428935183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45990.397428935183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45990.397428935183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45990.397428935183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45990.397428935183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45990.397428935183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45990.397428935183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45990.397428935183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45990.397428935183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45990.397428935183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45990.397428935183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45990.397428935183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45990.397428935183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45990.397428935183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45990.397428935183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45990.397428935183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45990.397428935183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45990.397428935183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45990.397428935183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45990.397428935183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45990.397428935183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45990.397428935183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45990.397428935183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45990.397428935183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45990.397428935183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45990.397428935183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ref="G425:G488" ca="1" si="7">IFERROR(NOW()-F425,"-")</f>
        <v>45990.397428935183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45990.397428935183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45990.397428935183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45990.397428935183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45990.397428935183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45990.397428935183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45990.397428935183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45990.397428935183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45990.397428935183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45990.397428935183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45990.397428935183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45990.397428935183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45990.397428935183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45990.397428935183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45990.397428935183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45990.397428935183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45990.397428935183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45990.397428935183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45990.397428935183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45990.397428935183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45990.397428935183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45990.397428935183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45990.397428935183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45990.397428935183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45990.397428935183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45990.397428935183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45990.397428935183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45990.397428935183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45990.397428935183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45990.397428935183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45990.397428935183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45990.397428935183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45990.397428935183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45990.397428935183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45990.397428935183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45990.397428935183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45990.397428935183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45990.397428935183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45990.397428935183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45990.397428935183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45990.397428935183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45990.397428935183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45990.397428935183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45990.397428935183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45990.397428935183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45990.397428935183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45990.397428935183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45990.397428935183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45990.397428935183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45990.397428935183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45990.397428935183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45990.397428935183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45990.397428935183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45990.397428935183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45990.397428935183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45990.397428935183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45990.397428935183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45990.397428935183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45990.397428935183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45990.397428935183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45990.397428935183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45990.397428935183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45990.397428935183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45990.397428935183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ref="G489:G552" ca="1" si="8">IFERROR(NOW()-F489,"-")</f>
        <v>45990.397428935183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45990.397428935183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45990.397428935183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45990.397428935183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45990.397428935183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45990.397428935183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45990.397428935183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45990.397428935183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45990.397428935183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45990.397428935183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45990.397428935183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45990.397428935183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45990.397428935183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45990.397428935183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45990.397428935183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45990.397428935183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45990.397428935183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45990.397428935183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45990.397428935183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45990.397428935183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45990.397428935183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45990.397428935183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45990.397428935183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45990.397428935183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45990.397428935183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45990.397428935183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45990.397428935183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45990.397428935183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45990.397428935183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45990.397428935183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45990.397428935183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45990.397428935183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45990.397428935183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45990.397428935183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45990.397428935183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45990.397428935183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45990.397428935183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45990.397428935183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45990.397428935183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45990.397428935183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45990.397428935183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45990.397428935183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45990.397428935183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45990.397428935183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45990.397428935183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45990.397428935183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45990.397428935183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45990.397428935183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45990.397428935183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45990.397428935183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45990.397428935183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45990.397428935183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45990.397428935183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45990.397428935183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45990.397428935183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45990.397428935183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45990.397428935183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45990.397428935183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45990.397428935183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45990.397428935183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45990.397428935183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45990.397428935183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45990.397428935183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45990.397428935183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ref="G553:G616" ca="1" si="9">IFERROR(NOW()-F553,"-")</f>
        <v>45990.397428935183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45990.397428935183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45990.397428935183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45990.397428935183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45990.397428935183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45990.397428935183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45990.397428935183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45990.397428935183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45990.397428935183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45990.397428935183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45990.397428935183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45990.397428935183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45990.397428935183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45990.397428935183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45990.397428935183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45990.397428935183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45990.397428935183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45990.397428935183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45990.397428935183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45990.397428935183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45990.397428935183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45990.397428935183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45990.397428935183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45990.397428935183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45990.397428935183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45990.397428935183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45990.397428935183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45990.397428935183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45990.397428935183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45990.397428935183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45990.397428935183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45990.397428935183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45990.397428935183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45990.397428935183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45990.397428935183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45990.397428935183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45990.397428935183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45990.397428935183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45990.397428935183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45990.397428935183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45990.397428935183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45990.397428935183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45990.397428935183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45990.397428935183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45990.397428935183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45990.397428935183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45990.397428935183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45990.397428935183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45990.397428935183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45990.397428935183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45990.397428935183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45990.397428935183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45990.397428935183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45990.397428935183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45990.397428935183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45990.397428935183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45990.397428935183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45990.397428935183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45990.397428935183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45990.397428935183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45990.397428935183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45990.397428935183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45990.397428935183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45990.397428935183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ref="G617:G680" ca="1" si="10">IFERROR(NOW()-F617,"-")</f>
        <v>45990.397428935183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45990.397428935183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45990.397428935183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45990.397428935183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45990.397428935183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45990.397428935183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45990.397428935183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45990.397428935183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45990.397428935183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45990.397428935183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45990.397428935183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45990.397428935183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45990.397428935183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45990.397428935183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45990.397428935183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45990.397428935183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45990.397428935183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45990.397428935183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45990.397428935183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45990.397428935183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45990.397428935183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45990.397428935183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45990.397428935183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45990.397428935183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45990.397428935183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45990.397428935183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45990.397428935183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45990.397428935183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45990.397428935183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45990.397428935183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45990.397428935183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45990.397428935183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45990.397428935183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45990.397428935183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45990.397428935183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45990.397428935183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45990.397428935183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45990.397428935183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45990.397428935183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45990.397428935183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45990.397428935183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45990.397428935183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45990.397428935183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45990.397428935183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45990.397428935183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45990.397428935183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45990.397428935183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45990.397428935183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45990.397428935183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45990.397428935183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45990.397428935183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45990.397428935183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45990.397428935183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45990.397428935183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45990.397428935183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45990.397428935183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45990.397428935183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45990.397428935183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45990.397428935183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45990.397428935183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45990.397428935183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45990.397428935183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45990.397428935183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45990.397428935183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ref="G681:G744" ca="1" si="11">IFERROR(NOW()-F681,"-")</f>
        <v>45990.397428935183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45990.397428935183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45990.397428935183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45990.397428935183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45990.397428935183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45990.397428935183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45990.397428935183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45990.397428935183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45990.397428935183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45990.397428935183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45990.397428935183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45990.397428935183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45990.397428935183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45990.397428935183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45990.397428935183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45990.397428935183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45990.397428935183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45990.397428935183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45990.397428935183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45990.397428935183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45990.397428935183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45990.397428935183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45990.397428935183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45990.397428935183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45990.397428935183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45990.397428935183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45990.397428935183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45990.397428935183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45990.397428935183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45990.397428935183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45990.397428935183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45990.397428935183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45990.397428935183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45990.397428935183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45990.397428935183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45990.397428935183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45990.397428935183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45990.397428935183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45990.397428935183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45990.397428935183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45990.397428935183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45990.397428935183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45990.397428935183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45990.397428935183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45990.397428935183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45990.397428935183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45990.397428935183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45990.397428935183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45990.397428935183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45990.397428935183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45990.397428935183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45990.397428935183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45990.397428935183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45990.397428935183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45990.397428935183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45990.397428935183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45990.397428935183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45990.397428935183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45990.397428935183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45990.397428935183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45990.397428935183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45990.397428935183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45990.397428935183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45990.397428935183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ref="G745:G808" ca="1" si="12">IFERROR(NOW()-F745,"-")</f>
        <v>45990.397428935183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45990.397428935183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45990.397428935183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45990.397428935183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45990.397428935183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45990.397428935183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45990.397428935183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45990.397428935183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45990.397428935183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45990.397428935183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45990.397428935183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45990.397428935183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45990.397428935183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45990.397428935183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45990.397428935183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45990.397428935183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45990.397428935183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45990.397428935183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45990.397428935183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45990.397428935183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45990.397428935183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45990.397428935183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45990.397428935183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45990.397428935183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45990.397428935183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45990.397428935183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45990.397428935183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45990.397428935183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45990.397428935183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45990.397428935183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45990.397428935183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45990.397428935183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45990.397428935183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45990.397428935183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45990.397428935183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45990.397428935183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45990.397428935183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45990.397428935183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45990.397428935183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45990.397428935183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45990.397428935183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45990.397428935183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45990.397428935183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45990.397428935183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45990.397428935183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45990.397428935183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45990.397428935183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45990.397428935183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45990.397428935183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45990.397428935183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45990.397428935183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45990.397428935183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45990.397428935183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45990.397428935183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45990.397428935183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45990.397428935183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45990.397428935183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45990.397428935183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45990.397428935183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45990.397428935183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45990.397428935183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45990.397428935183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45990.397428935183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45990.397428935183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ref="G809:G872" ca="1" si="13">IFERROR(NOW()-F809,"-")</f>
        <v>45990.397428935183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45990.397428935183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45990.397428935183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45990.397428935183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45990.397428935183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45990.397428935183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45990.397428935183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45990.397428935183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45990.397428935183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45990.397428935183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45990.397428935183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45990.397428935183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45990.397428935183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45990.397428935183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45990.397428935183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45990.397428935183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45990.397428935183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45990.397428935183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45990.397428935183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45990.397428935183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45990.397428935183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45990.397428935183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45990.397428935183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45990.397428935183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45990.397428935183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45990.397428935183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45990.397428935183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45990.397428935183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45990.397428935183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45990.397428935183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45990.397428935183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45990.397428935183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45990.397428935183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45990.397428935183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45990.397428935183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45990.397428935183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45990.397428935183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45990.397428935183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45990.397428935183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45990.397428935183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45990.397428935183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45990.397428935183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45990.397428935183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45990.397428935183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45990.397428935183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45990.397428935183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45990.397428935183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45990.397428935183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45990.397428935183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45990.397428935183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45990.397428935183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45990.397428935183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45990.397428935183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45990.397428935183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45990.397428935183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45990.397428935183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45990.397428935183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45990.397428935183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45990.397428935183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45990.397428935183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45990.397428935183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45990.397428935183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45990.397428935183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45990.397428935183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ref="G873:G936" ca="1" si="14">IFERROR(NOW()-F873,"-")</f>
        <v>45990.397428935183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45990.397428935183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45990.397428935183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45990.397428935183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45990.397428935183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45990.397428935183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45990.397428935183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45990.397428935183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45990.397428935183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45990.397428935183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45990.397428935183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45990.397428935183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45990.397428935183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45990.397428935183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45990.397428935183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45990.397428935183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45990.397428935183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45990.397428935183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45990.397428935183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45990.397428935183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45990.397428935183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45990.397428935183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45990.397428935183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45990.397428935183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45990.397428935183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45990.397428935183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45990.397428935183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45990.397428935183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45990.397428935183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45990.397428935183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45990.397428935183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45990.397428935183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45990.397428935183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45990.397428935183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45990.397428935183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45990.397428935183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45990.397428935183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45990.397428935183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45990.397428935183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45990.397428935183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45990.397428935183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45990.397428935183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45990.397428935183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45990.397428935183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45990.397428935183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45990.397428935183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45990.397428935183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45990.397428935183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45990.397428935183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45990.397428935183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45990.397428935183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45990.397428935183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45990.397428935183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45990.397428935183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45990.397428935183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45990.397428935183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45990.397428935183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45990.397428935183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45990.397428935183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45990.397428935183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45990.397428935183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45990.397428935183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45990.397428935183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45990.397428935183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ref="G937:G951" ca="1" si="15">IFERROR(NOW()-F937,"-")</f>
        <v>45990.397428935183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45990.397428935183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45990.397428935183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45990.397428935183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45990.397428935183</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45990.397428935183</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45990.397428935183</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45990.397428935183</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45990.397428935183</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45990.397428935183</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45990.397428935183</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45990.397428935183</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45990.397428935183</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45990.397428935183</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45990.397428935183</v>
      </c>
      <c r="H951" s="22"/>
      <c r="I951" s="19" t="str">
        <f>IFERROR(VLOOKUP(D951,DB!A:F,6,0),"")</f>
        <v/>
      </c>
      <c r="J951" s="18" t="str">
        <f>IFERROR(VLOOKUP(D951,DB!A:G,7,0),"")</f>
        <v/>
      </c>
      <c r="K951" s="42"/>
      <c r="L951" s="23" t="str">
        <f>IFERROR(VLOOKUP(D951,DB!A:I,9,0),"")</f>
        <v/>
      </c>
    </row>
  </sheetData>
  <dataValidations count="2">
    <dataValidation allowBlank="1" showInputMessage="1" showErrorMessage="1" sqref="E1" xr:uid="{5914219A-CB83-432D-936A-CC0CB6F3982A}"/>
    <dataValidation type="list" allowBlank="1" showInputMessage="1" showErrorMessage="1" sqref="E2:E95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4"/>
  <sheetViews>
    <sheetView workbookViewId="0">
      <selection activeCell="A11" sqref="A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286.9167113425865</v>
      </c>
      <c r="H2" s="92">
        <v>45703.474768518521</v>
      </c>
      <c r="I2" s="92" t="str">
        <f>IFERROR(VLOOKUP(D2,DB!A:F,6,0),"")</f>
        <v>SCECO</v>
      </c>
      <c r="J2" s="92" t="str">
        <f>IFERROR(VLOOKUP(D2,DB!A:G,7,0),"")</f>
        <v>Dead</v>
      </c>
      <c r="K2" s="94" t="s">
        <v>39199</v>
      </c>
      <c r="L2" s="88" t="str">
        <f>IFERROR(VLOOKUP(D2,DB!A:I,9,0),"")</f>
        <v>Latis</v>
      </c>
    </row>
    <row r="3" spans="1:16" ht="31.5" customHeight="1">
      <c r="A3" s="110" t="s">
        <v>39200</v>
      </c>
      <c r="B3" s="88" t="str">
        <f>IFERROR(VLOOKUP(D3,DB!A:K,11,0),"")</f>
        <v>R4</v>
      </c>
      <c r="C3" s="90">
        <v>1</v>
      </c>
      <c r="D3" s="88" t="s">
        <v>37915</v>
      </c>
      <c r="E3" s="91" t="s">
        <v>39106</v>
      </c>
      <c r="F3" s="92">
        <v>45990.191666666666</v>
      </c>
      <c r="G3" s="93">
        <f t="shared" ref="G3:G56" ca="1" si="0">IFERROR(NOW()-F3,"")</f>
        <v>0.20576226851699175</v>
      </c>
      <c r="H3" s="92">
        <v>45989.810358796298</v>
      </c>
      <c r="I3" s="110" t="str">
        <f>IFERROR(VLOOKUP(D3,DB!A:F,6,0),"")</f>
        <v>SCECO</v>
      </c>
      <c r="J3" s="110" t="str">
        <f>IFERROR(VLOOKUP(D3,DB!A:G,7,0),"")</f>
        <v>Dead</v>
      </c>
      <c r="K3" s="94" t="s">
        <v>39201</v>
      </c>
      <c r="L3" s="88" t="str">
        <f>IFERROR(VLOOKUP(D3,DB!A:I,9,0),"")</f>
        <v>Latis</v>
      </c>
    </row>
    <row r="4" spans="1:16" ht="35.25" customHeight="1">
      <c r="A4" s="110" t="s">
        <v>39202</v>
      </c>
      <c r="B4" s="110" t="str">
        <f>IFERROR(VLOOKUP(D4,DB!A:K,11,0),"")</f>
        <v>R4</v>
      </c>
      <c r="C4" s="90">
        <v>2</v>
      </c>
      <c r="D4" s="88" t="s">
        <v>39203</v>
      </c>
      <c r="E4" s="91" t="s">
        <v>39106</v>
      </c>
      <c r="F4" s="92">
        <v>45990.36041666667</v>
      </c>
      <c r="G4" s="93">
        <f t="shared" ca="1" si="0"/>
        <v>3.7012268512626179E-2</v>
      </c>
      <c r="H4" s="92">
        <v>45990.084930555553</v>
      </c>
      <c r="I4" s="110" t="str">
        <f>IFERROR(VLOOKUP(D4,DB!A:F,6,0),"")</f>
        <v>SCECO</v>
      </c>
      <c r="J4" s="110" t="str">
        <f>IFERROR(VLOOKUP(D4,DB!A:G,7,0),"")</f>
        <v>Dead</v>
      </c>
      <c r="K4" s="94" t="s">
        <v>39204</v>
      </c>
      <c r="L4" s="88" t="str">
        <f>IFERROR(VLOOKUP(D4,DB!A:I,9,0),"")</f>
        <v>Latis</v>
      </c>
    </row>
    <row r="5" spans="1:16" ht="15" customHeight="1">
      <c r="A5" s="110"/>
      <c r="B5" s="110" t="str">
        <f>IFERROR(VLOOKUP(D5,DB!A:K,11,0),"")</f>
        <v/>
      </c>
      <c r="C5" s="90"/>
      <c r="D5" s="88"/>
      <c r="E5" s="91"/>
      <c r="F5" s="92"/>
      <c r="G5" s="93">
        <f t="shared" ca="1" si="0"/>
        <v>45990.397428935183</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45990.397428935183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45990.397428935183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45990.397428935183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45990.397428935183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45990.397428935183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45990.397428935183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45990.397428935183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45990.397428935183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45990.397428935183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45990.397428935183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45990.397428935183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45990.397428935183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45990.397428935183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45990.397428935183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45990.397428935183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45990.397428935183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45990.397428935183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45990.397428935183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45990.397428935183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45990.397428935183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45990.397428935183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45990.397428935183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45990.397428935183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45990.397428935183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45990.397428935183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45990.397428935183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45990.397428935183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45990.397428935183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45990.397428935183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45990.397428935183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45990.397428935183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45990.397428935183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45990.397428935183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45990.397428935183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45990.397428935183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45990.397428935183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45990.397428935183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45990.397428935183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45990.397428935183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45990.397428935183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45990.397428935183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45990.397428935183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45990.397428935183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45990.397428935183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45990.397428935183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45990.397428935183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45990.397428935183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45990.397428935183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45990.397428935183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45990.397428935183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45990.397428935183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ref="G57:G120" ca="1" si="1">IFERROR(NOW()-F57,"")</f>
        <v>45990.397428935183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45990.397428935183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45990.397428935183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45990.397428935183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45990.397428935183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45990.397428935183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45990.397428935183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45990.397428935183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45990.397428935183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45990.397428935183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45990.397428935183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45990.397428935183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45990.397428935183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45990.397428935183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45990.397428935183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45990.397428935183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45990.397428935183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45990.397428935183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45990.397428935183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45990.397428935183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45990.397428935183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45990.397428935183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45990.397428935183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45990.397428935183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45990.397428935183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45990.397428935183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45990.397428935183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45990.397428935183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45990.397428935183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45990.397428935183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45990.397428935183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45990.397428935183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45990.397428935183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45990.397428935183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45990.397428935183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45990.397428935183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45990.397428935183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45990.397428935183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45990.397428935183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45990.397428935183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45990.397428935183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45990.397428935183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45990.397428935183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45990.397428935183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45990.397428935183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45990.397428935183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45990.397428935183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45990.397428935183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45990.397428935183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45990.397428935183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45990.397428935183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45990.397428935183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45990.397428935183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45990.397428935183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45990.397428935183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45990.397428935183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45990.397428935183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45990.397428935183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45990.397428935183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45990.397428935183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45990.397428935183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45990.397428935183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45990.397428935183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45990.397428935183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ref="G121:G184" ca="1" si="2">IFERROR(NOW()-F121,"")</f>
        <v>45990.397428935183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45990.397428935183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45990.397428935183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45990.397428935183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45990.397428935183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45990.397428935183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45990.397428935183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45990.397428935183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45990.397428935183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45990.397428935183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45990.397428935183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45990.397428935183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45990.397428935183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45990.397428935183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45990.397428935183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45990.397428935183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45990.397428935183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45990.397428935183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45990.397428935183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45990.397428935183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45990.397428935183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45990.397428935183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45990.397428935183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45990.397428935183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45990.397428935183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45990.397428935183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45990.397428935183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45990.397428935183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45990.397428935183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45990.397428935183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45990.397428935183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45990.397428935183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45990.397428935183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45990.397428935183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45990.397428935183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45990.397428935183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45990.397428935183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45990.397428935183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45990.397428935183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45990.397428935183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45990.397428935183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45990.397428935183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45990.397428935183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45990.397428935183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45990.397428935183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45990.397428935183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45990.397428935183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45990.397428935183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45990.397428935183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45990.397428935183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45990.397428935183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45990.397428935183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45990.397428935183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45990.397428935183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45990.397428935183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45990.397428935183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45990.397428935183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45990.397428935183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45990.397428935183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45990.397428935183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45990.397428935183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45990.397428935183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45990.397428935183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45990.397428935183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ref="G185:G248" ca="1" si="3">IFERROR(NOW()-F185,"")</f>
        <v>45990.397428935183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45990.397428935183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45990.397428935183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45990.397428935183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45990.397428935183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45990.397428935183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45990.397428935183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45990.397428935183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45990.397428935183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45990.397428935183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45990.397428935183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45990.397428935183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45990.397428935183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45990.397428935183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45990.397428935183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45990.397428935183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45990.397428935183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45990.397428935183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45990.397428935183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45990.397428935183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45990.397428935183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45990.397428935183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45990.397428935183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45990.397428935183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45990.397428935183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45990.397428935183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45990.397428935183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45990.397428935183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45990.397428935183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45990.397428935183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45990.397428935183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45990.397428935183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45990.397428935183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45990.397428935183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45990.397428935183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45990.397428935183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45990.397428935183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45990.397428935183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45990.397428935183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45990.397428935183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45990.397428935183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45990.397428935183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45990.397428935183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45990.397428935183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45990.397428935183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45990.397428935183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45990.397428935183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45990.397428935183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45990.397428935183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45990.397428935183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45990.397428935183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45990.397428935183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45990.397428935183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45990.397428935183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45990.397428935183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45990.397428935183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45990.397428935183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45990.397428935183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45990.397428935183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45990.397428935183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45990.397428935183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45990.397428935183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45990.397428935183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45990.397428935183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ref="G249:G294" ca="1" si="4">IFERROR(NOW()-F249,"")</f>
        <v>45990.397428935183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45990.397428935183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45990.397428935183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45990.397428935183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45990.397428935183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45990.397428935183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45990.397428935183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45990.397428935183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45990.397428935183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45990.397428935183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45990.397428935183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45990.397428935183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45990.397428935183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45990.397428935183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45990.397428935183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45990.397428935183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45990.397428935183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45990.397428935183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45990.397428935183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45990.397428935183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45990.397428935183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45990.397428935183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45990.397428935183</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45990.397428935183</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45990.397428935183</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45990.397428935183</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45990.397428935183</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45990.397428935183</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45990.397428935183</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45990.397428935183</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45990.397428935183</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45990.397428935183</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45990.397428935183</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45990.397428935183</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45990.397428935183</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45990.397428935183</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45990.397428935183</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45990.397428935183</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45990.397428935183</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45990.397428935183</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45990.397428935183</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45990.397428935183</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45990.397428935183</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45990.397428935183</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45990.397428935183</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45990.397428935183</v>
      </c>
      <c r="H294" s="92"/>
      <c r="I294" s="110" t="str">
        <f>IFERROR(VLOOKUP(D294,DB!A:F,6,0),"")</f>
        <v/>
      </c>
      <c r="J294" s="110" t="str">
        <f>IFERROR(VLOOKUP(D294,DB!A:G,7,0),"")</f>
        <v/>
      </c>
      <c r="K294" s="94"/>
      <c r="L294" s="88" t="str">
        <f>IFERROR(VLOOKUP(D294,DB!A:I,9,0),"")</f>
        <v/>
      </c>
    </row>
  </sheetData>
  <dataValidations count="2">
    <dataValidation allowBlank="1" showInputMessage="1" showErrorMessage="1" sqref="E1" xr:uid="{A4F81451-56CC-4543-9497-104C4E44EE4B}"/>
    <dataValidation type="list" allowBlank="1" showInputMessage="1" showErrorMessage="1" sqref="E2:E29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7"/>
  <sheetViews>
    <sheetView tabSelected="1" workbookViewId="0">
      <selection activeCell="D12" sqref="D12"/>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39205</v>
      </c>
      <c r="B2" s="37" t="str">
        <f>IFERROR(VLOOKUP(D2,DB!A:K,11,0),"")</f>
        <v>R5</v>
      </c>
      <c r="C2" s="37">
        <v>3</v>
      </c>
      <c r="D2" s="103" t="s">
        <v>36085</v>
      </c>
      <c r="E2" s="37" t="s">
        <v>39106</v>
      </c>
      <c r="F2" s="38">
        <v>45891.832060185188</v>
      </c>
      <c r="G2" s="105">
        <f ca="1">IFERROR(NOW()-F2,"")</f>
        <v>98.565368749994377</v>
      </c>
      <c r="H2" s="38">
        <v>45891.790393518517</v>
      </c>
      <c r="I2" s="37" t="str">
        <f>IFERROR(VLOOKUP(D2,DB!A:F,6,0),"")</f>
        <v>Generator-SG</v>
      </c>
      <c r="J2" s="37" t="str">
        <f>IFERROR(VLOOKUP(D2,DB!A:G,7,0),"")</f>
        <v>Vandalized</v>
      </c>
      <c r="K2" s="37" t="s">
        <v>39206</v>
      </c>
      <c r="L2" s="37" t="str">
        <f>IFERROR(VLOOKUP(D2,DB!A:I,9,0),"")</f>
        <v>Latis</v>
      </c>
      <c r="M2" s="102"/>
    </row>
    <row r="3" spans="1:13" s="39" customFormat="1" ht="30.75">
      <c r="A3" s="37" t="s">
        <v>39207</v>
      </c>
      <c r="B3" s="37" t="str">
        <f>IFERROR(VLOOKUP(D3,DB!A:K,11,0),"")</f>
        <v>R5</v>
      </c>
      <c r="C3" s="37">
        <v>1</v>
      </c>
      <c r="D3" s="37" t="s">
        <v>33407</v>
      </c>
      <c r="E3" s="37" t="s">
        <v>39185</v>
      </c>
      <c r="F3" s="38">
        <v>45926.188877314817</v>
      </c>
      <c r="G3" s="105">
        <f t="shared" ref="G3" ca="1" si="0">IFERROR(NOW()-F3,"")</f>
        <v>64.208551620366052</v>
      </c>
      <c r="H3" s="38">
        <v>45926.158159722225</v>
      </c>
      <c r="I3" s="37" t="str">
        <f>IFERROR(VLOOKUP(D3,DB!A:F,6,0),"")</f>
        <v>SCECO</v>
      </c>
      <c r="J3" s="37" t="str">
        <f>IFERROR(VLOOKUP(D3,DB!A:G,7,0),"")</f>
        <v>Good</v>
      </c>
      <c r="K3" s="37" t="s">
        <v>39208</v>
      </c>
      <c r="L3" s="37" t="str">
        <f>IFERROR(VLOOKUP(D3,DB!A:I,9,0),"")</f>
        <v>Latis</v>
      </c>
      <c r="M3" s="102"/>
    </row>
    <row r="4" spans="1:13" s="39" customFormat="1" ht="39.75" customHeight="1">
      <c r="A4" s="106" t="s">
        <v>39209</v>
      </c>
      <c r="B4" s="106" t="str">
        <f>IFERROR(VLOOKUP(D4,DB!A:K,11,0),"")</f>
        <v>R5</v>
      </c>
      <c r="C4" s="106">
        <v>1</v>
      </c>
      <c r="D4" s="106" t="s">
        <v>34832</v>
      </c>
      <c r="E4" s="106" t="s">
        <v>39185</v>
      </c>
      <c r="F4" s="107">
        <v>45948.661111111112</v>
      </c>
      <c r="G4" s="108">
        <f t="shared" ref="G4" ca="1" si="1">IFERROR(NOW()-F4,"")</f>
        <v>41.736317824070284</v>
      </c>
      <c r="H4" s="107">
        <v>45948.661111111112</v>
      </c>
      <c r="I4" s="106" t="str">
        <f>IFERROR(VLOOKUP(D4,DB!A:F,6,0),"")</f>
        <v>SCECO</v>
      </c>
      <c r="J4" s="106" t="str">
        <f>IFERROR(VLOOKUP(D4,DB!A:G,7,0),"")</f>
        <v>Dead</v>
      </c>
      <c r="K4" s="106" t="s">
        <v>39210</v>
      </c>
      <c r="L4" s="106" t="str">
        <f>IFERROR(VLOOKUP(D4,DB!A:I,9,0),"")</f>
        <v>Latis</v>
      </c>
    </row>
    <row r="5" spans="1:13" s="39" customFormat="1" ht="30.75">
      <c r="A5" s="106" t="s">
        <v>39211</v>
      </c>
      <c r="B5" s="106" t="str">
        <f>IFERROR(VLOOKUP(D5,DB!A:K,11,0),"")</f>
        <v>R5</v>
      </c>
      <c r="C5" s="106">
        <v>1</v>
      </c>
      <c r="D5" s="106" t="s">
        <v>36592</v>
      </c>
      <c r="E5" s="106" t="s">
        <v>39106</v>
      </c>
      <c r="F5" s="107">
        <v>45981.373298611114</v>
      </c>
      <c r="G5" s="108">
        <f ca="1">IFERROR(NOW()-F5,"")</f>
        <v>9.0241303240691195</v>
      </c>
      <c r="H5" s="139">
        <v>45981.360798611109</v>
      </c>
      <c r="I5" s="106" t="str">
        <f>IFERROR(VLOOKUP(D5,DB!A:F,6,0),"")</f>
        <v>SCECO</v>
      </c>
      <c r="J5" s="106" t="str">
        <f>IFERROR(VLOOKUP(D5,DB!A:G,7,0),"")</f>
        <v>Dead</v>
      </c>
      <c r="K5" s="106" t="s">
        <v>39212</v>
      </c>
      <c r="L5" s="106" t="str">
        <f>IFERROR(VLOOKUP(D5,DB!A:I,9,0),"")</f>
        <v>Latis</v>
      </c>
    </row>
    <row r="6" spans="1:13" ht="30.75">
      <c r="A6" s="37" t="s">
        <v>39213</v>
      </c>
      <c r="B6" s="37" t="str">
        <f>IFERROR(VLOOKUP(D6,DB!A:K,11,0),"")</f>
        <v>R5</v>
      </c>
      <c r="C6" s="37">
        <v>1</v>
      </c>
      <c r="D6" s="106" t="s">
        <v>32138</v>
      </c>
      <c r="E6" s="37" t="s">
        <v>39106</v>
      </c>
      <c r="F6" s="38">
        <v>45989.951909722222</v>
      </c>
      <c r="G6" s="138">
        <f ca="1">IFERROR(NOW()-F6,"")</f>
        <v>0.44551921296078945</v>
      </c>
      <c r="H6" s="38">
        <v>45989.971354166664</v>
      </c>
      <c r="I6" s="37" t="str">
        <f>IFERROR(VLOOKUP(D6,DB!A:F,6,0),"")</f>
        <v>SCECO</v>
      </c>
      <c r="J6" s="37" t="str">
        <f>IFERROR(VLOOKUP(D6,DB!A:G,7,0),"")</f>
        <v>Dead</v>
      </c>
      <c r="K6" s="37" t="s">
        <v>39214</v>
      </c>
      <c r="L6" s="37" t="str">
        <f>IFERROR(VLOOKUP(D6,DB!A:I,9,0),"")</f>
        <v>Latis</v>
      </c>
    </row>
    <row r="7" spans="1:13">
      <c r="A7" s="37"/>
      <c r="B7" s="37" t="str">
        <f>IFERROR(VLOOKUP(D7,DB!A:K,11,0),"")</f>
        <v/>
      </c>
      <c r="C7" s="37"/>
      <c r="D7" s="106"/>
      <c r="E7" s="37"/>
      <c r="F7" s="38"/>
      <c r="G7" s="138">
        <f ca="1">IFERROR(NOW()-F7,"")</f>
        <v>45990.397428935183</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45990.397428935183</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45990.397428935183</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45990.397428935183</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45990.397428935183</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45990.397428935183</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45990.397428935183</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45990.397428935183</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45990.397428935183</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45990.397428935183</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45990.397428935183</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45990.397428935183</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45990.397428935183</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45990.397428935183</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45990.397428935183</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38">
        <f ca="1">IFERROR(NOW()-F22,"")</f>
        <v>45990.397428935183</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38">
        <f ca="1">IFERROR(NOW()-F23,"")</f>
        <v>45990.397428935183</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38">
        <f ca="1">IFERROR(NOW()-F24,"")</f>
        <v>45990.397428935183</v>
      </c>
      <c r="H24" s="38"/>
      <c r="I24" s="37" t="str">
        <f>IFERROR(VLOOKUP(D24,DB!A:F,6,0),"")</f>
        <v/>
      </c>
      <c r="J24" s="37" t="str">
        <f>IFERROR(VLOOKUP(D24,DB!A:G,7,0),"")</f>
        <v/>
      </c>
      <c r="K24" s="37"/>
      <c r="L24" s="37" t="str">
        <f>IFERROR(VLOOKUP(D24,DB!A:I,9,0),"")</f>
        <v/>
      </c>
    </row>
    <row r="25" spans="1:12">
      <c r="A25" s="37"/>
      <c r="B25" s="37" t="str">
        <f>IFERROR(VLOOKUP(D25,DB!A:K,11,0),"")</f>
        <v/>
      </c>
      <c r="C25" s="37"/>
      <c r="D25" s="106"/>
      <c r="E25" s="37"/>
      <c r="F25" s="38"/>
      <c r="G25" s="138">
        <f ca="1">IFERROR(NOW()-F25,"")</f>
        <v>45990.397428935183</v>
      </c>
      <c r="H25" s="38"/>
      <c r="I25" s="37" t="str">
        <f>IFERROR(VLOOKUP(D25,DB!A:F,6,0),"")</f>
        <v/>
      </c>
      <c r="J25" s="37" t="str">
        <f>IFERROR(VLOOKUP(D25,DB!A:G,7,0),"")</f>
        <v/>
      </c>
      <c r="K25" s="37"/>
      <c r="L25" s="37" t="str">
        <f>IFERROR(VLOOKUP(D25,DB!A:I,9,0),"")</f>
        <v/>
      </c>
    </row>
    <row r="26" spans="1:12">
      <c r="A26" s="37"/>
      <c r="B26" s="37" t="str">
        <f>IFERROR(VLOOKUP(D26,DB!A:K,11,0),"")</f>
        <v/>
      </c>
      <c r="C26" s="37"/>
      <c r="D26" s="106"/>
      <c r="E26" s="37"/>
      <c r="F26" s="38"/>
      <c r="G26" s="138">
        <f ca="1">IFERROR(NOW()-F26,"")</f>
        <v>45990.397428935183</v>
      </c>
      <c r="H26" s="38"/>
      <c r="I26" s="37" t="str">
        <f>IFERROR(VLOOKUP(D26,DB!A:F,6,0),"")</f>
        <v/>
      </c>
      <c r="J26" s="37" t="str">
        <f>IFERROR(VLOOKUP(D26,DB!A:G,7,0),"")</f>
        <v/>
      </c>
      <c r="K26" s="37"/>
      <c r="L26" s="37" t="str">
        <f>IFERROR(VLOOKUP(D26,DB!A:I,9,0),"")</f>
        <v/>
      </c>
    </row>
    <row r="27" spans="1:12">
      <c r="A27" s="37"/>
      <c r="B27" s="37" t="str">
        <f>IFERROR(VLOOKUP(D27,DB!A:K,11,0),"")</f>
        <v/>
      </c>
      <c r="C27" s="37"/>
      <c r="D27" s="106"/>
      <c r="E27" s="37"/>
      <c r="F27" s="38"/>
      <c r="G27" s="138">
        <f ca="1">IFERROR(NOW()-F27,"")</f>
        <v>45990.397428935183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45990.397428935183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45990.397428935183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45990.397428935183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45990.397428935183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45990.397428935183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45990.397428935183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45990.397428935183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45990.397428935183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45990.397428935183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45990.397428935183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8">
        <f ca="1">IFERROR(NOW()-F38,"")</f>
        <v>45990.397428935183</v>
      </c>
      <c r="H38" s="38"/>
      <c r="I38" s="37" t="str">
        <f>IFERROR(VLOOKUP(D38,DB!A:F,6,0),"")</f>
        <v/>
      </c>
      <c r="J38" s="37" t="str">
        <f>IFERROR(VLOOKUP(D38,DB!A:G,7,0),"")</f>
        <v/>
      </c>
      <c r="K38" s="37"/>
      <c r="L38" s="37" t="str">
        <f>IFERROR(VLOOKUP(D38,DB!A:I,9,0),"")</f>
        <v/>
      </c>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row r="47" spans="1:12">
      <c r="A47" s="103"/>
      <c r="B47" s="103"/>
      <c r="C47" s="103"/>
      <c r="D47" s="103"/>
      <c r="E47" s="103"/>
      <c r="F47" s="139"/>
      <c r="G47" s="105"/>
      <c r="H47" s="139"/>
      <c r="I47" s="103"/>
      <c r="J47" s="103"/>
      <c r="K47" s="103"/>
      <c r="L47" s="103"/>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45990.397428935183</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45990.397428935183</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45990.397428935183</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45990.397428935183</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45990.397428935183</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45990.397428935183</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45990.397428935183</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45990.397428935183</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45990.397428935183</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45990.397428935183</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45990.397428935183</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45990.397428935183</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45990.397428935183</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45990.397428935183</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45990.397428935183</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06"/>
      <c r="F17" s="121"/>
      <c r="G17" s="72">
        <f ca="1">IFERROR(NOW()-F17,"-")</f>
        <v>45990.397428935183</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06"/>
      <c r="F18" s="121"/>
      <c r="G18" s="72">
        <f ca="1">IFERROR(NOW()-F18,"-")</f>
        <v>45990.397428935183</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45990.397428935183</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45990.397428935183</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45990.397428935183</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45990.397428935183</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45990.397428935183</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45990.397428935183</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45990.397428935183</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45990.397428935183</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45990.397428935183</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45990.397428935183</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45990.397428935183</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45990.397428935183</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45990.397428935183</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45990.397428935183</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45990.397428935183</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45990.397428935183</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45990.397428935183</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45990.397428935183</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45990.397428935183</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45990.397428935183</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45990.397428935183</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45990.397428935183</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45990.397428935183</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45990.397428935183</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45990.397428935183</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45990.397428935183</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45990.397428935183</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45990.397428935183</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45990.397428935183</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45990.397428935183</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45990.397428935183</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45990.397428935183</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45990.397428935183</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45990.397428935183</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45990.397428935183</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45990.397428935183</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45990.397428935183</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45990.397428935183</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45990.397428935183</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45990.397428935183</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45990.397428935183</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45990.397428935183</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45990.397428935183</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45990.397428935183</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45990.397428935183</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45990.397428935183</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45990.397428935183</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45990.397428935183</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45990.397428935183</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45990.397428935183</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45990.397428935183</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45990.397428935183</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45990.397428935183</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45990.397428935183</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45990.397428935183</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45990.397428935183</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45990.397428935183</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45990.397428935183</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45990.397428935183</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45990.397428935183</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45990.397428935183</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45990.397428935183</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45990.397428935183</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45990.397428935183</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45990.397428935183</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45990.397428935183</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45990.397428935183</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45990.397428935183</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45990.397428935183</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45990.397428935183</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45990.397428935183</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45990.397428935183</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45990.397428935183</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45990.397428935183</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45990.397428935183</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45990.397428935183</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45990.397428935183</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45990.397428935183</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45990.397428935183</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45990.397428935183</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45990.397428935183</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45990.397428935183</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45990.397428935183</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45990.397428935183</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45990.397428935183</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45990.397428935183</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45990.397428935183</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45990.397428935183</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45990.397428935183</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45990.397428935183</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45990.397428935183</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45990.397428935183</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45990.397428935183</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45990.397428935183</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45990.397428935183</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45990.397428935183</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45990.397428935183</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45990.397428935183</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45990.397428935183</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45990.397428935183</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45990.397428935183</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45990.397428935183</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45990.397428935183</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45990.397428935183</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45990.397428935183</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45990.397428935183</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45990.397428935183</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45990.397428935183</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45990.397428935183</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45990.397428935183</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45990.397428935183</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45990.397428935183</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45990.397428935183</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45990.397428935183</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45990.397428935183</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45990.397428935183</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45990.397428935183</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45990.397428935183</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45990.397428935183</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45990.397428935183</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45990.397428935183</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45990.397428935183</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45990.397428935183</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45990.397428935183</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45990.397428935183</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45990.397428935183</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45990.397428935183</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45990.397428935183</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45990.397428935183</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45990.397428935183</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45990.397428935183</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45990.397428935183</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45990.397428935183</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45990.397428935183</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45990.397428935183</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45990.397428935183</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45990.397428935183</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45990.397428935183</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45990.397428935183</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45990.397428935183</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45990.397428935183</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45990.397428935183</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45990.397428935183</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45990.397428935183</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45990.397428935183</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45990.397428935183</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45990.397428935183</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45990.397428935183</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45990.397428935183</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45990.397428935183</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45990.397428935183</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45990.397428935183</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45990.397428935183</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45990.397428935183</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45990.397428935183</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45990.397428935183</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45990.397428935183</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45990.397428935183</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45990.397428935183</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45990.397428935183</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45990.397428935183</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45990.397428935183</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45990.397428935183</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45990.397428935183</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45990.397428935183</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45990.397428935183</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45990.397428935183</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45990.397428935183</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45990.397428935183</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45990.397428935183</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45990.397428935183</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45990.397428935183</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45990.397428935183</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45990.397428935183</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45990.397428935183</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45990.397428935183</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45990.397428935183</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45990.397428935183</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45990.397428935183</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45990.397428935183</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45990.397428935183</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45990.397428935183</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45990.397428935183</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45990.397428935183</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45990.397428935183</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45990.397428935183</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45990.397428935183</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45990.397428935183</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45990.397428935183</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45990.397428935183</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45990.397428935183</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45990.397428935183</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45990.397428935183</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45990.397428935183</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45990.397428935183</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45990.397428935183</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45990.397428935183</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45990.397428935183</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45990.397428935183</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45990.397428935183</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45990.397428935183</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45990.397428935183</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45990.397428935183</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45990.397428935183</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45990.397428935183</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45990.397428935183</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45990.397428935183</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45990.397428935183</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45990.397428935183</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45990.397428935183</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45990.397428935183</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45990.397428935183</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45990.397428935183</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45990.397428935183</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45990.397428935183</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45990.397428935183</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45990.397428935183</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45990.397428935183</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45990.397428935183</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45990.397428935183</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45990.397428935183</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45990.397428935183</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45990.397428935183</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45990.397428935183</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45990.397428935183</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45990.397428935183</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45990.397428935183</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45990.397428935183</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45990.397428935183</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45990.397428935183</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45990.397428935183</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45990.397428935183</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45990.397428935183</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45990.397428935183</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45990.397428935183</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45990.397428935183</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45990.397428935183</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45990.397428935183</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45990.397428935183</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45990.397428935183</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45990.397428935183</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45990.397428935183</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45990.397428935183</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45990.397428935183</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45990.397428935183</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45990.397428935183</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45990.397428935183</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45990.397428935183</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45990.397428935183</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45990.397428935183</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45990.397428935183</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45990.397428935183</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45990.397428935183</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45990.397428935183</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45990.397428935183</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45990.397428935183</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45990.397428935183</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45990.397428935183</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45990.397428935183</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45990.397428935183</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45990.397428935183</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45990.397428935183</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45990.397428935183</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45990.397428935183</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45990.397428935183</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45990.397428935183</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45990.397428935183</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45990.397428935183</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45990.397428935183</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45990.397428935183</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45990.397428935183</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45990.397428935183</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45990.397428935183</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45990.397428935183</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45990.397428935183</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45990.397428935183</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45990.397428935183</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45990.397428935183</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45990.397428935183</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45990.397428935183</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45990.397428935183</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45990.397428935183</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45990.397428935183</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45990.397428935183</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45990.397428935183</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45990.397428935183</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45990.397428935183</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45990.397428935183</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45990.397428935183</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45990.397428935183</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45990.397428935183</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45990.397428935183</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45990.397428935183</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45990.397428935183</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45990.397428935183</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45990.397428935183</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45990.397428935183</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45990.397428935183</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45990.397428935183</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45990.397428935183</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45990.397428935183</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45990.397428935183</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45990.397428935183</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45990.397428935183</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45990.397428935183</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45990.397428935183</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45990.397428935183</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45990.397428935183</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45990.397428935183</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45990.397428935183</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45990.397428935183</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45990.397428935183</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45990.397428935183</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45990.397428935183</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45990.397428935183</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45990.397428935183</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45990.397428935183</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45990.397428935183</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45990.397428935183</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45990.397428935183</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45990.397428935183</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45990.397428935183</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45990.397428935183</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45990.397428935183</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45990.397428935183</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45990.397428935183</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45990.397428935183</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45990.397428935183</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45990.397428935183</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45990.397428935183</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45990.397428935183</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45990.397428935183</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45990.397428935183</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45990.397428935183</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45990.397428935183</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45990.397428935183</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45990.397428935183</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45990.397428935183</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45990.397428935183</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45990.397428935183</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45990.397428935183</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45990.397428935183</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45990.397428935183</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45990.397428935183</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45990.397428935183</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45990.397428935183</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45990.397428935183</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45990.397428935183</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45990.397428935183</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45990.397428935183</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45990.397428935183</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45990.397428935183</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45990.397428935183</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45990.397428935183</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45990.397428935183</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45990.397428935183</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45990.397428935183</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45990.397428935183</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45990.397428935183</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45990.397428935183</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45990.397428935183</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45990.397428935183</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45990.397428935183</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45990.397428935183</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45990.397428935183</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45990.397428935183</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45990.397428935183</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45990.397428935183</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45990.397428935183</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45990.397428935183</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45990.397428935183</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45990.397428935183</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45990.397428935183</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45990.397428935183</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45990.397428935183</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45990.397428935183</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45990.397428935183</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45990.397428935183</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45990.397428935183</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45990.397428935183</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45990.397428935183</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45990.397428935183</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45990.397428935183</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45990.397428935183</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45990.397428935183</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45990.397428935183</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45990.397428935183</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45990.397428935183</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45990.397428935183</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45990.397428935183</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45990.397428935183</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45990.397428935183</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45990.397428935183</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45990.397428935183</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45990.397428935183</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45990.397428935183</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45990.397428935183</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45990.397428935183</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45990.397428935183</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45990.397428935183</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45990.397428935183</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45990.397428935183</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45990.397428935183</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45990.397428935183</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45990.397428935183</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45990.397428935183</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45990.397428935183</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45990.397428935183</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45990.397428935183</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45990.397428935183</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45990.397428935183</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45990.397428935183</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45990.397428935183</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45990.397428935183</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45990.397428935183</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45990.397428935183</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45990.397428935183</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45990.397428935183</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45990.397428935183</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45990.397428935183</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45990.397428935183</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45990.397428935183</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45990.397428935183</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45990.397428935183</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45990.397428935183</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45990.397428935183</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45990.397428935183</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45990.397428935183</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45990.397428935183</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45990.397428935183</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45990.397428935183</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45990.397428935183</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45990.397428935183</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45990.397428935183</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45990.397428935183</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45990.397428935183</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45990.397428935183</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45990.397428935183</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45990.397428935183</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45990.397428935183</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45990.397428935183</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45990.397428935183</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45990.397428935183</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45990.397428935183</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45990.397428935183</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45990.397428935183</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45990.397428935183</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45990.397428935183</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45990.397428935183</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45990.397428935183</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45990.397428935183</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45990.397428935183</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45990.397428935183</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45990.397428935183</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45990.397428935183</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45990.397428935183</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45990.397428935183</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45990.397428935183</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45990.397428935183</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45990.397428935183</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45990.397428935183</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45990.397428935183</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45990.397428935183</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45990.397428935183</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45990.397428935183</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45990.397428935183</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45990.397428935183</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45990.397428935183</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45990.397428935183</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45990.397428935183</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45990.397428935183</v>
      </c>
      <c r="H489" s="121"/>
      <c r="I489" s="119" t="str">
        <f>IFERROR(VLOOKUP(D489,DB!A:F,6,0),"")</f>
        <v/>
      </c>
      <c r="J489" s="119" t="str">
        <f>IFERROR(VLOOKUP(D489,DB!A:G,7,0),"")</f>
        <v/>
      </c>
      <c r="K489" s="122"/>
      <c r="L489" s="140" t="str">
        <f>IFERROR(VLOOKUP(D489,DB!A:I,9,0),"")</f>
        <v/>
      </c>
    </row>
    <row r="490" spans="1:12" ht="31.5" customHeight="1">
      <c r="A490" s="118"/>
      <c r="B490" s="119" t="str">
        <f>IFERROR(VLOOKUP(D490,DB!A:K,11,0),"")</f>
        <v/>
      </c>
      <c r="C490" s="120"/>
      <c r="D490" s="119"/>
      <c r="E490" s="145"/>
      <c r="F490" s="121"/>
      <c r="G490" s="72">
        <f ca="1">IFERROR(NOW()-F490,"-")</f>
        <v>45990.397428935183</v>
      </c>
      <c r="H490" s="121"/>
      <c r="I490" s="119" t="str">
        <f>IFERROR(VLOOKUP(D490,DB!A:F,6,0),"")</f>
        <v/>
      </c>
      <c r="J490" s="119" t="str">
        <f>IFERROR(VLOOKUP(D490,DB!A:G,7,0),"")</f>
        <v/>
      </c>
      <c r="K490" s="122"/>
      <c r="L490" s="140" t="str">
        <f>IFERROR(VLOOKUP(D490,DB!A:I,9,0),"")</f>
        <v/>
      </c>
    </row>
    <row r="491" spans="1:12" ht="31.5" customHeight="1">
      <c r="A491" s="118"/>
      <c r="B491" s="119" t="str">
        <f>IFERROR(VLOOKUP(D491,DB!A:K,11,0),"")</f>
        <v/>
      </c>
      <c r="C491" s="120"/>
      <c r="D491" s="119"/>
      <c r="E491" s="145"/>
      <c r="F491" s="121"/>
      <c r="G491" s="72">
        <f ca="1">IFERROR(NOW()-F491,"-")</f>
        <v>45990.397428935183</v>
      </c>
      <c r="H491" s="121"/>
      <c r="I491" s="119" t="str">
        <f>IFERROR(VLOOKUP(D491,DB!A:F,6,0),"")</f>
        <v/>
      </c>
      <c r="J491" s="119" t="str">
        <f>IFERROR(VLOOKUP(D491,DB!A:G,7,0),"")</f>
        <v/>
      </c>
      <c r="K491" s="122"/>
      <c r="L491" s="140" t="str">
        <f>IFERROR(VLOOKUP(D491,DB!A:I,9,0),"")</f>
        <v/>
      </c>
    </row>
    <row r="492" spans="1:12" ht="31.5" customHeight="1">
      <c r="A492" s="146"/>
      <c r="B492" s="147" t="str">
        <f>IFERROR(VLOOKUP(D492,DB!A:K,11,0),"")</f>
        <v/>
      </c>
      <c r="C492" s="148"/>
      <c r="D492" s="147"/>
      <c r="E492" s="145"/>
      <c r="F492" s="149"/>
      <c r="G492" s="150">
        <f ca="1">IFERROR(NOW()-F492,"-")</f>
        <v>45990.397428935183</v>
      </c>
      <c r="H492" s="149"/>
      <c r="I492" s="147" t="str">
        <f>IFERROR(VLOOKUP(D492,DB!A:F,6,0),"")</f>
        <v/>
      </c>
      <c r="J492" s="147" t="str">
        <f>IFERROR(VLOOKUP(D492,DB!A:G,7,0),"")</f>
        <v/>
      </c>
      <c r="K492" s="151"/>
      <c r="L492" s="152" t="str">
        <f>IFERROR(VLOOKUP(D492,DB!A:I,9,0),"")</f>
        <v/>
      </c>
    </row>
  </sheetData>
  <dataValidations count="2">
    <dataValidation allowBlank="1" showInputMessage="1" showErrorMessage="1" sqref="E1" xr:uid="{9E1BC488-8814-4F8A-8DBE-742B3278AB71}"/>
    <dataValidation type="list" allowBlank="1" showInputMessage="1" showErrorMessage="1" sqref="E2:E4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2025-11-29T06:34:18Z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