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006" documentId="120_S{2AC9BD13-BADA-5192-A53E-5A8FF88502F6}" xr6:coauthVersionLast="47" xr6:coauthVersionMax="47" xr10:uidLastSave="{E20A8A35-C6E2-437D-940D-4840B778AF4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D5" i="3"/>
  <c r="D4" i="3"/>
  <c r="D15" i="3"/>
  <c r="D12" i="3"/>
  <c r="D3" i="3"/>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I2" i="9"/>
  <c r="J2" i="9"/>
  <c r="L2" i="9"/>
  <c r="B3" i="9"/>
  <c r="G3" i="9"/>
  <c r="I3" i="9"/>
  <c r="J3" i="9"/>
  <c r="L3"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D6" i="3"/>
  <c r="D8" i="3"/>
  <c r="D9" i="3"/>
  <c r="D10" i="3"/>
  <c r="D11"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alcChain>
</file>

<file path=xl/sharedStrings.xml><?xml version="1.0" encoding="utf-8"?>
<sst xmlns="http://schemas.openxmlformats.org/spreadsheetml/2006/main" count="181606" uniqueCount="39218">
  <si>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</si>
  <si>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</si>
  <si>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</si>
  <si>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</si>
  <si>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</si>
  <si>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</si>
  <si>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</si>
  <si>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</si>
  <si>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</si>
  <si>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</si>
  <si>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</si>
  <si>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</si>
  <si>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</si>
  <si>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</si>
  <si>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</si>
  <si>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</si>
  <si>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</si>
  <si>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</si>
  <si>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</si>
  <si>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</si>
  <si>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</si>
  <si>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</si>
  <si>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</si>
  <si>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</si>
  <si>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</si>
  <si>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</si>
  <si>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</si>
  <si>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</si>
  <si>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</si>
  <si>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</si>
  <si>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</si>
  <si>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</si>
  <si>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</si>
  <si>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</si>
  <si>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</si>
  <si>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</si>
  <si>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</si>
  <si>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</si>
  <si>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</si>
  <si>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</si>
  <si>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</si>
  <si>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</si>
  <si>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</si>
  <si>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</si>
  <si>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</si>
  <si>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</si>
  <si>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</si>
  <si>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</si>
  <si>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</si>
  <si>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</si>
  <si>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</si>
  <si>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</si>
  <si>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</si>
  <si>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</si>
  <si>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</si>
  <si>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</si>
  <si>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</si>
  <si>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</si>
  <si>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</si>
  <si>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</si>
  <si>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</si>
  <si>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</si>
  <si>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</si>
  <si>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</si>
  <si>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</si>
  <si>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</si>
  <si>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</si>
  <si>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</si>
  <si>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</si>
  <si>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</si>
  <si>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</si>
  <si>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</si>
  <si>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</si>
  <si>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</si>
  <si>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</si>
  <si>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</si>
  <si>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</si>
  <si>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</si>
  <si>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</si>
  <si>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</si>
  <si>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</si>
  <si>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</si>
  <si>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</si>
  <si>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</si>
  <si>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</si>
  <si>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</si>
  <si>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</si>
  <si>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</si>
  <si>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</si>
  <si>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</si>
  <si>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</si>
  <si>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</si>
  <si>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</si>
  <si>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</si>
  <si>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</si>
  <si>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</si>
  <si>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</si>
  <si>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</si>
  <si>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</si>
  <si>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</si>
  <si>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</si>
  <si>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</si>
  <si>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</si>
  <si>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</si>
  <si>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</si>
  <si>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</si>
  <si>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</si>
  <si>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</si>
  <si>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</si>
  <si>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</si>
  <si>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</si>
  <si>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</si>
  <si>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</si>
  <si>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</si>
  <si>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</si>
  <si>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</si>
  <si>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</si>
  <si>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</si>
  <si>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</si>
  <si>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</si>
  <si>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</si>
  <si>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</si>
  <si>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</si>
  <si>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</si>
  <si>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</si>
  <si>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</si>
  <si>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</si>
  <si>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</si>
  <si>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</si>
  <si>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</si>
  <si>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</si>
  <si>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</si>
  <si>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</si>
  <si>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</si>
  <si>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</si>
  <si>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</si>
  <si>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</si>
  <si>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</si>
  <si>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</si>
  <si>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</si>
  <si>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</si>
  <si>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</si>
  <si>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</si>
  <si>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</si>
  <si>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</si>
  <si>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</si>
  <si>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</si>
  <si>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</si>
  <si>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</si>
  <si>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</si>
  <si>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</si>
  <si>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</si>
  <si>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</si>
  <si>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</si>
  <si>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</si>
  <si>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</si>
  <si>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</si>
  <si>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</si>
  <si>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</si>
  <si>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</si>
  <si>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</si>
  <si>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</si>
  <si>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</si>
  <si>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</si>
  <si>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</si>
  <si>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</si>
  <si>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</si>
  <si>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</si>
  <si>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</si>
  <si>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</si>
  <si>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</si>
  <si>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</si>
  <si>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</si>
  <si>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</si>
  <si>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</si>
  <si>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</si>
  <si>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</si>
  <si>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</si>
  <si>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</si>
  <si>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</si>
  <si>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</si>
  <si>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</si>
  <si>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</si>
  <si>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</si>
  <si>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</si>
  <si>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</si>
  <si>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</si>
  <si>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</si>
  <si>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</si>
  <si>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</si>
  <si>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</si>
  <si>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</si>
  <si>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</si>
  <si>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</si>
  <si>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</si>
  <si>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</si>
  <si>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</si>
  <si>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</si>
  <si>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</si>
  <si>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</si>
  <si>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</si>
  <si>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</si>
  <si>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</si>
  <si>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</si>
  <si>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</si>
  <si>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</si>
  <si>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</si>
  <si>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</si>
  <si>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</si>
  <si>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</si>
  <si>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</si>
  <si>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</si>
  <si>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</si>
  <si>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</si>
  <si>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</si>
  <si>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</si>
  <si>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</si>
  <si>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</si>
  <si>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</si>
  <si>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</si>
  <si>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</si>
  <si>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</si>
  <si>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</si>
  <si>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</si>
  <si>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</si>
  <si>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</si>
  <si>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</si>
  <si>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</si>
  <si>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</si>
  <si>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</si>
  <si>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</si>
  <si>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</si>
  <si>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</si>
  <si>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</si>
  <si>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</si>
  <si>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</si>
  <si>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</si>
  <si>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</si>
  <si>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</si>
  <si>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</si>
  <si>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</si>
  <si>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</si>
  <si>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</si>
  <si>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</si>
  <si>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</si>
  <si>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</si>
  <si>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</si>
  <si>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</si>
  <si>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</si>
  <si>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</si>
  <si>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</si>
  <si>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</si>
  <si>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</si>
  <si>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</si>
  <si>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</si>
  <si>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</si>
  <si>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</si>
  <si>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</si>
  <si>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</si>
  <si>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</si>
  <si>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</si>
  <si>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</si>
  <si>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</si>
  <si>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</si>
  <si>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</si>
  <si>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</si>
  <si>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</si>
  <si>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</si>
  <si>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</si>
  <si>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</si>
  <si>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</si>
  <si>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</si>
  <si>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</si>
  <si>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</si>
  <si>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</si>
  <si>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</si>
  <si>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</si>
  <si>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</si>
  <si>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</si>
  <si>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</si>
  <si>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</si>
  <si>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</si>
  <si>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</si>
  <si>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</si>
  <si>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</si>
  <si>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</si>
  <si>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</si>
  <si>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</si>
  <si>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</si>
  <si>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</si>
  <si>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</si>
  <si>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</si>
  <si>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</si>
  <si>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</si>
  <si>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</si>
  <si>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</si>
  <si>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</si>
  <si>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</si>
  <si>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</si>
  <si>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</si>
  <si>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</si>
  <si>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</si>
  <si>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</si>
  <si>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</si>
  <si>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</si>
  <si>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</si>
  <si>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</si>
  <si>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</si>
  <si>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</si>
  <si>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</si>
  <si>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</si>
  <si>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</si>
  <si>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</si>
  <si>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</si>
  <si>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</si>
  <si>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</si>
  <si>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</si>
  <si>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</si>
  <si>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</si>
  <si>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</si>
  <si>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</si>
  <si>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</si>
  <si>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</si>
  <si>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</si>
  <si>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</si>
  <si>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</si>
  <si>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</si>
  <si>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</si>
  <si>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</si>
  <si>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</si>
  <si>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</si>
  <si>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</si>
  <si>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</si>
  <si>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</si>
  <si>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</si>
  <si>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</si>
  <si>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</si>
  <si>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</si>
  <si>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</si>
  <si>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</si>
  <si>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</si>
  <si>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</si>
  <si>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</si>
  <si>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</si>
  <si>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</si>
  <si>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</si>
  <si>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</si>
  <si>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</si>
  <si>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</si>
  <si>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</si>
  <si>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</si>
  <si>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</si>
  <si>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</si>
  <si>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</si>
  <si>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</si>
  <si>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</si>
  <si>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</si>
  <si>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</si>
  <si>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</si>
  <si>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</si>
  <si>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</si>
  <si>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</si>
  <si>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</si>
  <si>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</si>
  <si>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</si>
  <si>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</si>
  <si>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</si>
  <si>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</si>
  <si>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</si>
  <si>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</si>
  <si>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</si>
  <si>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</si>
  <si>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</si>
  <si>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</si>
  <si>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</si>
  <si>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</si>
  <si>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</si>
  <si>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</si>
  <si>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</si>
  <si>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</si>
  <si>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</si>
  <si>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</si>
  <si>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</si>
  <si>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</si>
  <si>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</si>
  <si>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</si>
  <si>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</si>
  <si>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</si>
  <si>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</si>
  <si>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</si>
  <si>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</si>
  <si>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</si>
  <si>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</si>
  <si>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</si>
  <si>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</si>
  <si>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</si>
  <si>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</si>
  <si>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</si>
  <si>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</si>
  <si>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</si>
  <si>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</si>
  <si>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</si>
  <si>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</si>
  <si>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</si>
  <si>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</si>
  <si>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</si>
  <si>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</si>
  <si>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</si>
  <si>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</si>
  <si>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</si>
  <si>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</si>
  <si>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</si>
  <si>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</si>
  <si>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</si>
  <si>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</si>
  <si>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</si>
  <si>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</si>
  <si>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</si>
  <si>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</si>
  <si>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</si>
  <si>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</si>
  <si>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</si>
  <si>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</si>
  <si>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</si>
  <si>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</si>
  <si>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</si>
  <si>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</si>
  <si>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</si>
  <si>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</si>
  <si>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</si>
  <si>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</si>
  <si>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</si>
  <si>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</si>
  <si>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</si>
  <si>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</si>
  <si>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</si>
  <si>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</si>
  <si>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</si>
  <si>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</si>
  <si>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</si>
  <si>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</si>
  <si>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</si>
  <si>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</si>
  <si>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</si>
  <si>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</si>
  <si>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</si>
  <si>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</si>
  <si>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</si>
  <si>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</si>
  <si>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</si>
  <si>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</si>
  <si>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</si>
  <si>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</si>
  <si>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</si>
  <si>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</si>
  <si>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</si>
  <si>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</si>
  <si>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</si>
  <si>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</si>
  <si>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</si>
  <si>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</si>
  <si>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</si>
  <si>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</si>
  <si>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</si>
  <si>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</si>
  <si>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</si>
  <si>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</si>
  <si>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</si>
  <si>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</si>
  <si>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</si>
  <si>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</si>
  <si>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</si>
  <si>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</si>
  <si>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</si>
  <si>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</si>
  <si>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</si>
  <si>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</si>
  <si>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</si>
  <si>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</si>
  <si>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</si>
  <si>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</si>
  <si>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</si>
  <si>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</si>
  <si>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</si>
  <si>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</si>
  <si>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</si>
  <si>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</si>
  <si>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</si>
  <si>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</si>
  <si>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</si>
  <si>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</si>
  <si>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</si>
  <si>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</si>
  <si>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</si>
  <si>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</si>
  <si>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</si>
  <si>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</si>
  <si>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</si>
  <si>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</si>
  <si>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</si>
  <si>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</si>
  <si>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</si>
  <si>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</si>
  <si>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</si>
  <si>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</si>
  <si>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</si>
  <si>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</si>
  <si>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</si>
  <si>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</si>
  <si>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</si>
  <si>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</si>
  <si>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</si>
  <si>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</si>
  <si>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</si>
  <si>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</si>
  <si>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</si>
  <si>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</si>
  <si>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</si>
  <si>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</si>
  <si>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</si>
  <si>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</si>
  <si>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</si>
  <si>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</si>
  <si>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</si>
  <si>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</si>
  <si>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</si>
  <si>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</si>
  <si>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</si>
  <si>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</si>
  <si>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</si>
  <si>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</si>
  <si>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</si>
  <si>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</si>
  <si>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</si>
  <si>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</si>
  <si>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</si>
  <si>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</si>
  <si>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</si>
  <si>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</si>
  <si>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</si>
  <si>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</si>
  <si>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</si>
  <si>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</si>
  <si>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</si>
  <si>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</si>
  <si>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</si>
  <si>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</si>
  <si>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</si>
  <si>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</si>
  <si>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</si>
  <si>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</si>
  <si>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</si>
  <si>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</si>
  <si>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</si>
  <si>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</si>
  <si>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</si>
  <si>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</si>
  <si>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</si>
  <si>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</si>
  <si>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</si>
  <si>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</si>
  <si>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</si>
  <si>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</si>
  <si>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</si>
  <si>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</si>
  <si>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</si>
  <si>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</si>
  <si>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</si>
  <si>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</si>
  <si>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</si>
  <si>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</si>
  <si>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</si>
  <si>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</si>
  <si>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</si>
  <si>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</si>
  <si>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</si>
  <si>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</si>
  <si>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</si>
  <si>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</si>
  <si>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</si>
  <si>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</si>
  <si>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</si>
  <si>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</si>
  <si>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</si>
  <si>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</si>
  <si>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</si>
  <si>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</si>
  <si>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</si>
  <si>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</si>
  <si>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</si>
  <si>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</si>
  <si>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</si>
  <si>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</si>
  <si>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</si>
  <si>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</si>
  <si>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</si>
  <si>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</si>
  <si>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</si>
  <si>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</si>
  <si>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</si>
  <si>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</si>
  <si>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</si>
  <si>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</si>
  <si>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</si>
  <si>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</si>
  <si>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</si>
  <si>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</si>
  <si>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</si>
  <si>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</si>
  <si>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</si>
  <si>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</si>
  <si>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</si>
  <si>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</si>
  <si>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</si>
  <si>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</si>
  <si>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</si>
  <si>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</si>
  <si>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</si>
  <si>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</si>
  <si>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</si>
  <si>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</si>
  <si>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</si>
  <si>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</si>
  <si>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</si>
  <si>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</si>
  <si>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</si>
  <si>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</si>
  <si>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</si>
  <si>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</si>
  <si>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</si>
  <si>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</si>
  <si>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</si>
  <si>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</si>
  <si>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</si>
  <si>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</si>
  <si>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</si>
  <si>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</si>
  <si>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</si>
  <si>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</si>
  <si>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</si>
  <si>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</si>
  <si>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</si>
  <si>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</si>
  <si>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</si>
  <si>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</si>
  <si>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</si>
  <si>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</si>
  <si>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</si>
  <si>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</si>
  <si>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</si>
  <si>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</si>
  <si>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</si>
  <si>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</si>
  <si>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</si>
  <si>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</si>
  <si>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</si>
  <si>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</si>
  <si>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</si>
  <si>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</si>
  <si>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</si>
  <si>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</si>
  <si>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</si>
  <si>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</si>
  <si>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</si>
  <si>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</si>
  <si>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</si>
  <si>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</si>
  <si>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</si>
  <si>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</si>
  <si>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</si>
  <si>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</si>
  <si>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</si>
  <si>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</si>
  <si>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</si>
  <si>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</si>
  <si>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</si>
  <si>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</si>
  <si>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</si>
  <si>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</si>
  <si>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</si>
  <si>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</si>
  <si>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</si>
  <si>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</si>
  <si>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</si>
  <si>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</si>
  <si>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</si>
  <si>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</si>
  <si>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</si>
  <si>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</si>
  <si>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</si>
  <si>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</si>
  <si>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</si>
  <si>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</si>
  <si>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</si>
  <si>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</si>
  <si>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</si>
  <si>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</si>
  <si>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</si>
  <si>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</si>
  <si>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</si>
  <si>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</si>
  <si>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</si>
  <si>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</si>
  <si>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</si>
  <si>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</si>
  <si>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</si>
  <si>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</si>
  <si>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</si>
  <si>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</si>
  <si>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</si>
  <si>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</si>
  <si>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</si>
  <si>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</si>
  <si>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</si>
  <si>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</si>
  <si>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</si>
  <si>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</si>
  <si>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</si>
  <si>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</si>
  <si>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</si>
  <si>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</si>
  <si>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</si>
  <si>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</si>
  <si>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</si>
  <si>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</si>
  <si>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</si>
  <si>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</si>
  <si>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</si>
  <si>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</si>
  <si>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</si>
  <si>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</si>
  <si>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</si>
  <si>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</si>
  <si>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</si>
  <si>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</si>
  <si>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</si>
  <si>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</si>
  <si>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</si>
  <si>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</si>
  <si>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</si>
  <si>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</si>
  <si>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</si>
  <si>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</si>
  <si>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</si>
  <si>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</si>
  <si>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</si>
  <si>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</si>
  <si>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</si>
  <si>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</si>
  <si>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</si>
  <si>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</si>
  <si>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</si>
  <si>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</si>
  <si>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</si>
  <si>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</si>
  <si>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</si>
  <si>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</si>
  <si>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</si>
  <si>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</si>
  <si>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</si>
  <si>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</si>
  <si>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</si>
  <si>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</si>
  <si>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</si>
  <si>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</si>
  <si>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</si>
  <si>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</si>
  <si>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</si>
  <si>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</si>
  <si>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</si>
  <si>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</si>
  <si>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</si>
  <si>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</si>
  <si>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</si>
  <si>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</si>
  <si>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</si>
  <si>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</si>
  <si>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</si>
  <si>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</si>
  <si>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</si>
  <si>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</si>
  <si>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</si>
  <si>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</si>
  <si>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</si>
  <si>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</si>
  <si>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</si>
  <si>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</si>
  <si>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</si>
  <si>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</si>
  <si>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</si>
  <si>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</si>
  <si>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</si>
  <si>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</si>
  <si>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</si>
  <si>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</si>
  <si>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</si>
  <si>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</si>
  <si>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</si>
  <si>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</si>
  <si>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</si>
  <si>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</si>
  <si>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</si>
  <si>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</si>
  <si>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</si>
  <si>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</si>
  <si>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</si>
  <si>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</si>
  <si>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</si>
  <si>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</si>
  <si>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</si>
  <si>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</si>
  <si>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</si>
  <si>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</si>
  <si>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</si>
  <si>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</si>
  <si>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</si>
  <si>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</si>
  <si>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</si>
  <si>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</si>
  <si>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</si>
  <si>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</si>
  <si>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</si>
  <si>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</si>
  <si>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</si>
  <si>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</si>
  <si>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</si>
  <si>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</si>
  <si>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</si>
  <si>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</si>
  <si>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</si>
  <si>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</si>
  <si>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</si>
  <si>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</si>
  <si>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</si>
  <si>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</si>
  <si>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</si>
  <si>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</si>
  <si>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</si>
  <si>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</si>
  <si>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</si>
  <si>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</si>
  <si>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</si>
  <si>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</si>
  <si>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</si>
  <si>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</si>
  <si>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</si>
  <si>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</si>
  <si>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</si>
  <si>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</si>
  <si>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</si>
  <si>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</si>
  <si>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</si>
  <si>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</si>
  <si>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</si>
  <si>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</si>
  <si>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</si>
  <si>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</si>
  <si>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</si>
  <si>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</si>
  <si>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</si>
  <si>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</si>
  <si>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</si>
  <si>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</si>
  <si>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</si>
  <si>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</si>
  <si>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</si>
  <si>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</si>
  <si>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</si>
  <si>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</si>
  <si>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</si>
  <si>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</si>
  <si>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</si>
  <si>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</si>
  <si>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</si>
  <si>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</si>
  <si>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</si>
  <si>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</si>
  <si>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</si>
  <si>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</si>
  <si>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</si>
  <si>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</si>
  <si>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</si>
  <si>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</si>
  <si>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</si>
  <si>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</si>
  <si>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</si>
  <si>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</si>
  <si>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</si>
  <si>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</si>
  <si>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</si>
  <si>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</si>
  <si>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</si>
  <si>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</si>
  <si>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</si>
  <si>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</si>
  <si>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</si>
  <si>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</si>
  <si>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</si>
  <si>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</si>
  <si>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</si>
  <si>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</si>
  <si>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</si>
  <si>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</si>
  <si>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</si>
  <si>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</si>
  <si>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</si>
  <si>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</si>
  <si>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</si>
  <si>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</si>
  <si>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</si>
  <si>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</si>
  <si>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</si>
  <si>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</si>
  <si>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</si>
  <si>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</si>
  <si>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</si>
  <si>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</si>
  <si>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</si>
  <si>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</si>
  <si>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</si>
  <si>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</si>
  <si>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</si>
  <si>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</si>
  <si>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</si>
  <si>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</si>
  <si>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</si>
  <si>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</si>
  <si>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</si>
  <si>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</si>
  <si>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</si>
  <si>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</si>
  <si>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</si>
  <si>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</si>
  <si>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</si>
  <si>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</si>
  <si>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</si>
  <si>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</si>
  <si>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</si>
  <si>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</si>
  <si>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</si>
  <si>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</si>
  <si>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</si>
  <si>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</si>
  <si>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</si>
  <si>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</si>
  <si>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</si>
  <si>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</si>
  <si>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</si>
  <si>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</si>
  <si>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</si>
  <si>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</si>
  <si>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</si>
  <si>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</si>
  <si>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</si>
  <si>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</si>
  <si>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</si>
  <si>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</si>
  <si>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</si>
  <si>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</si>
  <si>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</si>
  <si>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</si>
  <si>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</si>
  <si>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</si>
  <si>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</si>
  <si>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</si>
  <si>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</si>
  <si>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</si>
  <si>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</si>
  <si>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</si>
  <si>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</si>
  <si>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</si>
  <si>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</si>
  <si>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</si>
  <si>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</si>
  <si>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</si>
  <si>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</si>
  <si>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</si>
  <si>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</si>
  <si>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</si>
  <si>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</si>
  <si>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</si>
  <si>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</si>
  <si>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</si>
  <si>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</si>
  <si>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</si>
  <si>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</si>
  <si>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</si>
  <si>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</si>
  <si>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</si>
  <si>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</si>
  <si>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</si>
  <si>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</si>
  <si>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</si>
  <si>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</si>
  <si>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</si>
  <si>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</si>
  <si>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</si>
  <si>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</si>
  <si>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</si>
  <si>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</si>
  <si>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</si>
  <si>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</si>
  <si>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</si>
  <si>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</si>
  <si>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</si>
  <si>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</si>
  <si>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</si>
  <si>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</si>
  <si>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</si>
  <si>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</si>
  <si>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</si>
  <si>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</si>
  <si>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</si>
  <si>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</si>
  <si>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</si>
  <si>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</si>
  <si>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</si>
  <si>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</si>
  <si>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</si>
  <si>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</si>
  <si>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</si>
  <si>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</si>
  <si>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</si>
  <si>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</si>
  <si>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</si>
  <si>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</si>
  <si>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</si>
  <si>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</si>
  <si>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</si>
  <si>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</si>
  <si>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</si>
  <si>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</si>
  <si>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</si>
  <si>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</si>
  <si>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</si>
  <si>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</si>
  <si>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</si>
  <si>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</si>
  <si>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</si>
  <si>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</si>
  <si>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</si>
  <si>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</si>
  <si>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</si>
  <si>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</si>
  <si>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</si>
  <si>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</si>
  <si>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</si>
  <si>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</si>
  <si>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</si>
  <si>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</si>
  <si>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</si>
  <si>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</si>
  <si>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</si>
  <si>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</si>
  <si>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</si>
  <si>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</si>
  <si>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</si>
  <si>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</si>
  <si>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</si>
  <si>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</si>
  <si>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</si>
  <si>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</si>
  <si>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</si>
  <si>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</si>
  <si>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</si>
  <si>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</si>
  <si>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</si>
  <si>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</si>
  <si>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</si>
  <si>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</si>
  <si>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</si>
  <si>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</si>
  <si>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</si>
  <si>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</si>
  <si>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</si>
  <si>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</si>
  <si>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</si>
  <si>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</si>
  <si>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</si>
  <si>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</si>
  <si>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</si>
  <si>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</si>
  <si>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</si>
  <si>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</si>
  <si>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</si>
  <si>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</si>
  <si>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</si>
  <si>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</si>
  <si>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</si>
  <si>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</si>
  <si>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</si>
  <si>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</si>
  <si>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</si>
  <si>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</si>
  <si>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</si>
  <si>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</si>
  <si>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</si>
  <si>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</si>
  <si>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</si>
  <si>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</si>
  <si>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</si>
  <si>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</si>
  <si>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</si>
  <si>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</si>
  <si>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</si>
  <si>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</si>
  <si>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</si>
  <si>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</si>
  <si>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</si>
  <si>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</si>
  <si>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</si>
  <si>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</si>
  <si>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</si>
  <si>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</si>
  <si>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</si>
  <si>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</si>
  <si>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</si>
  <si>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</si>
  <si>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</si>
  <si>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</si>
  <si>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</si>
  <si>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</si>
  <si>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</si>
  <si>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</si>
  <si>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</si>
  <si>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</si>
  <si>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</si>
  <si>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</si>
  <si>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</si>
  <si>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</si>
  <si>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</si>
  <si>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</si>
  <si>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</si>
  <si>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</si>
  <si>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</si>
  <si>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</si>
  <si>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</si>
  <si>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</si>
  <si>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</si>
  <si>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</si>
  <si>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</si>
  <si>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</si>
  <si>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</si>
  <si>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</si>
  <si>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</si>
  <si>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</si>
  <si>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</si>
  <si>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</si>
  <si>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</si>
  <si>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</si>
  <si>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</si>
  <si>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</si>
  <si>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</si>
  <si>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</si>
  <si>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</si>
  <si>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</si>
  <si>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</si>
  <si>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</si>
  <si>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</si>
  <si>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</si>
  <si>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</si>
  <si>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</si>
  <si>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</si>
  <si>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</si>
  <si>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</si>
  <si>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</si>
  <si>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</si>
  <si>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</si>
  <si>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</si>
  <si>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</si>
  <si>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</si>
  <si>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</si>
  <si>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</si>
  <si>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</si>
  <si>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</si>
  <si>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</si>
  <si>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</si>
  <si>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</si>
  <si>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</si>
  <si>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</si>
  <si>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</si>
  <si>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</si>
  <si>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</si>
  <si>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</si>
  <si>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</si>
  <si>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</si>
  <si>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</si>
  <si>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</si>
  <si>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</si>
  <si>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</si>
  <si>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</si>
  <si>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</si>
  <si>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</si>
  <si>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</si>
  <si>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</si>
  <si>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</si>
  <si>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</si>
  <si>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</si>
  <si>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</si>
  <si>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</si>
  <si>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</si>
  <si>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</si>
  <si>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</si>
  <si>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</si>
  <si>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</si>
  <si>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</si>
  <si>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</si>
  <si>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</si>
  <si>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</si>
  <si>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</si>
  <si>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</si>
  <si>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</si>
  <si>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</si>
  <si>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</si>
  <si>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</si>
  <si>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</si>
  <si>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</si>
  <si>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</si>
  <si>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</si>
  <si>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</si>
  <si>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</si>
  <si>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</si>
  <si>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</si>
  <si>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</si>
  <si>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</si>
  <si>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</si>
  <si>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</si>
  <si>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</si>
  <si>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</si>
  <si>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</si>
  <si>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</si>
  <si>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</si>
  <si>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</si>
  <si>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</si>
  <si>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</si>
  <si>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</si>
  <si>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</si>
  <si>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</si>
  <si>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</si>
  <si>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</si>
  <si>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</si>
  <si>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</si>
  <si>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</si>
  <si>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</si>
  <si>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</si>
  <si>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</si>
  <si>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</si>
  <si>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</si>
  <si>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</si>
  <si>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</si>
  <si>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</si>
  <si>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</si>
  <si>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</si>
  <si>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</si>
  <si>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</si>
  <si>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</si>
  <si>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</si>
  <si>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</si>
  <si>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</si>
  <si>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</si>
  <si>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</si>
  <si>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</si>
  <si>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</si>
  <si>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</si>
  <si>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</si>
  <si>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</si>
  <si>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</si>
  <si>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</si>
  <si>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</si>
  <si>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</si>
  <si>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</si>
  <si>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</si>
  <si>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</si>
  <si>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</si>
  <si>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</si>
  <si>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</si>
  <si>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</si>
  <si>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</si>
  <si>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</si>
  <si>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</si>
  <si>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</si>
  <si>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</si>
  <si>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</si>
  <si>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</si>
  <si>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</si>
  <si>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</si>
  <si>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</si>
  <si>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</si>
  <si>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</si>
  <si>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</si>
  <si>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</si>
  <si>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</si>
  <si>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</si>
  <si>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</si>
  <si>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</si>
  <si>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</si>
  <si>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</si>
  <si>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</si>
  <si>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</si>
  <si>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</si>
  <si>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</si>
  <si>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</si>
  <si>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</si>
  <si>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</si>
  <si>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</si>
  <si>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</si>
  <si>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</si>
  <si>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</si>
  <si>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</si>
  <si>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</si>
  <si>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</si>
  <si>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</si>
  <si>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</si>
  <si>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</si>
  <si>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</si>
  <si>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</si>
  <si>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</si>
  <si>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</si>
  <si>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</si>
  <si>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</si>
  <si>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</si>
  <si>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</si>
  <si>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</si>
  <si>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</si>
  <si>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</si>
  <si>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</si>
  <si>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</si>
  <si>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</si>
  <si>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</si>
  <si>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</si>
  <si>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</si>
  <si>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</si>
  <si>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</si>
  <si>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</si>
  <si>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</si>
  <si>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</si>
  <si>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</si>
  <si>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</si>
  <si>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</si>
  <si>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</si>
  <si>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</si>
  <si>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</si>
  <si>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</si>
  <si>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</si>
  <si>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</si>
  <si>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</si>
  <si>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</si>
  <si>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</si>
  <si>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</si>
  <si>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</si>
  <si>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</si>
  <si>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</si>
  <si>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</si>
  <si>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</si>
  <si>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</si>
  <si>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</si>
  <si>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</si>
  <si>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</si>
  <si>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</si>
  <si>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</si>
  <si>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</si>
  <si>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</si>
  <si>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</si>
  <si>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</si>
  <si>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</si>
  <si>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</si>
  <si>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</si>
  <si>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</si>
  <si>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</si>
  <si>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</si>
  <si>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</si>
  <si>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</si>
  <si>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</si>
  <si>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</si>
  <si>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</si>
  <si>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</si>
  <si>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</si>
  <si>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</si>
  <si>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</si>
  <si>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</si>
  <si>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</si>
  <si>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</si>
  <si>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</si>
  <si>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</si>
  <si>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</si>
  <si>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</si>
  <si>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</si>
  <si>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</si>
  <si>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</si>
  <si>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</si>
  <si>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</si>
  <si>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</si>
  <si>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</si>
  <si>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</si>
  <si>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</si>
  <si>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</si>
  <si>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</si>
  <si>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</si>
  <si>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</si>
  <si>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</si>
  <si>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</si>
  <si>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</si>
  <si>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</si>
  <si>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</si>
  <si>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</si>
  <si>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</si>
  <si>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</si>
  <si>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</si>
  <si>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</si>
  <si>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</si>
  <si>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</si>
  <si>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</si>
  <si>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</si>
  <si>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</si>
  <si>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</si>
  <si>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</si>
  <si>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</si>
  <si>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</si>
  <si>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</si>
  <si>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</si>
  <si>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</si>
  <si>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</si>
  <si>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</si>
  <si>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</si>
  <si>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</si>
  <si>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</si>
  <si>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</si>
  <si>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</si>
  <si>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</si>
  <si>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</si>
  <si>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</si>
  <si>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</si>
  <si>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</si>
  <si>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</si>
  <si>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</si>
  <si>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</si>
  <si>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</si>
  <si>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</si>
  <si>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</si>
  <si>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</si>
  <si>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</si>
  <si>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</si>
  <si>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</si>
  <si>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</si>
  <si>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</si>
  <si>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</si>
  <si>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</si>
  <si>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</si>
  <si>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</si>
  <si>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</si>
  <si>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</si>
  <si>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</si>
  <si>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</si>
  <si>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</si>
  <si>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</si>
  <si>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</si>
  <si>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</si>
  <si>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</si>
  <si>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</si>
  <si>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</si>
  <si>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</si>
  <si>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</si>
  <si>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</si>
  <si>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</si>
  <si>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</si>
  <si>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</si>
  <si>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</si>
  <si>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</si>
  <si>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</si>
  <si>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</si>
  <si>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</si>
  <si>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</si>
  <si>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</si>
  <si>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</si>
  <si>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</si>
  <si>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</si>
  <si>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</si>
  <si>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</si>
  <si>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</si>
  <si>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</si>
  <si>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</si>
  <si>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</si>
  <si>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</si>
  <si>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</si>
  <si>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</si>
  <si>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</si>
  <si>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</si>
  <si>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</si>
  <si>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</si>
  <si>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</si>
  <si>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</si>
  <si>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</si>
  <si>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</si>
  <si>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</si>
  <si>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</si>
  <si>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</si>
  <si>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</si>
  <si>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</si>
  <si>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</si>
  <si>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</si>
  <si>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</si>
  <si>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</si>
  <si>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</si>
  <si>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</si>
  <si>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</si>
  <si>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</si>
  <si>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</si>
  <si>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</si>
  <si>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</si>
  <si>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</si>
  <si>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</si>
  <si>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</si>
  <si>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</si>
  <si>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</si>
  <si>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</si>
  <si>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</si>
  <si>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</si>
  <si>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</si>
  <si>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</si>
  <si>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</si>
  <si>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</si>
  <si>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</si>
  <si>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</si>
  <si>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</si>
  <si>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</si>
  <si>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</si>
  <si>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</si>
  <si>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</si>
  <si>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</si>
  <si>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</si>
  <si>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</si>
  <si>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</si>
  <si>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</si>
  <si>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</si>
  <si>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</si>
  <si>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</si>
  <si>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</si>
  <si>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</si>
  <si>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</si>
  <si>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</si>
  <si>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</si>
  <si>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</si>
  <si>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</si>
  <si>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</si>
  <si>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</si>
  <si>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</si>
  <si>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</si>
  <si>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</si>
  <si>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</si>
  <si>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</si>
  <si>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</si>
  <si>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</si>
  <si>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</si>
  <si>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</si>
  <si>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</si>
  <si>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</si>
  <si>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</si>
  <si>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</si>
  <si>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</si>
  <si>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</si>
  <si>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</si>
  <si>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</si>
  <si>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</si>
  <si>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</si>
  <si>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</si>
  <si>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</si>
  <si>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</si>
  <si>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</si>
  <si>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</si>
  <si>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</si>
  <si>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</si>
  <si>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</si>
  <si>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</si>
  <si>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</si>
  <si>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</si>
  <si>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</si>
  <si>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</si>
  <si>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</si>
  <si>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</si>
  <si>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</si>
  <si>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</si>
  <si>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</si>
  <si>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</si>
  <si>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</si>
  <si>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</si>
  <si>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</si>
  <si>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</si>
  <si>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</si>
  <si>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</si>
  <si>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</si>
  <si>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</si>
  <si>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</si>
  <si>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</si>
  <si>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</si>
  <si>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</si>
  <si>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</si>
  <si>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</si>
  <si>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</si>
  <si>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</si>
  <si>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</si>
  <si>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</si>
  <si>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</si>
  <si>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</si>
  <si>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</si>
  <si>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</si>
  <si>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</si>
  <si>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</si>
  <si>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</si>
  <si>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</si>
  <si>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</si>
  <si>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</si>
  <si>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</si>
  <si>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</si>
  <si>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</si>
  <si>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</si>
  <si>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</si>
  <si>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</si>
  <si>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</si>
  <si>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</si>
  <si>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</si>
  <si>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</si>
  <si>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</si>
  <si>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</si>
  <si>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</si>
  <si>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</si>
  <si>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</si>
  <si>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</si>
  <si>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</si>
  <si>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</si>
  <si>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</si>
  <si>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</si>
  <si>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</si>
  <si>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</si>
  <si>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</si>
  <si>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</si>
  <si>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</si>
  <si>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</si>
  <si>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</si>
  <si>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</si>
  <si>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</si>
  <si>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</si>
  <si>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</si>
  <si>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</si>
  <si>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</si>
  <si>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</si>
  <si>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</si>
  <si>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</si>
  <si>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</si>
  <si>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</si>
  <si>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</si>
  <si>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</si>
  <si>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</si>
  <si>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</si>
  <si>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</si>
  <si>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</si>
  <si>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</si>
  <si>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</si>
  <si>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</si>
  <si>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</si>
  <si>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</si>
  <si>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</si>
  <si>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</si>
  <si>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</si>
  <si>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</si>
  <si>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</si>
  <si>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</si>
  <si>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</si>
  <si>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</si>
  <si>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</si>
  <si>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</si>
  <si>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</si>
  <si>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</si>
  <si>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</si>
  <si>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</si>
  <si>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</si>
  <si>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</si>
  <si>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</si>
  <si>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</si>
  <si>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</si>
  <si>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</si>
  <si>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</si>
  <si>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</si>
  <si>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</si>
  <si>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</si>
  <si>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</si>
  <si>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</si>
  <si>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</si>
  <si>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</si>
  <si>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</si>
  <si>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</si>
  <si>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</si>
  <si>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</si>
  <si>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</si>
  <si>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</si>
  <si>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</si>
  <si>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</si>
  <si>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</si>
  <si>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</si>
  <si>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</si>
  <si>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</si>
  <si>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</si>
  <si>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</si>
  <si>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</si>
  <si>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</si>
  <si>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</si>
  <si>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</si>
  <si>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</si>
  <si>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</si>
  <si>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</si>
  <si>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</si>
  <si>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</si>
  <si>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</si>
  <si>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</si>
  <si>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</si>
  <si>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</si>
  <si>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</si>
  <si>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</si>
  <si>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</si>
  <si>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</si>
  <si>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</si>
  <si>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</si>
  <si>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</si>
  <si>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</si>
  <si>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</si>
  <si>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</si>
  <si>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</si>
  <si>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</si>
  <si>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</si>
  <si>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</si>
  <si>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</si>
  <si>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</si>
  <si>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</si>
  <si>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</si>
  <si>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</si>
  <si>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</si>
  <si>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</si>
  <si>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</si>
  <si>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</si>
  <si>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</si>
  <si>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</si>
  <si>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</si>
  <si>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</si>
  <si>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</si>
  <si>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</si>
  <si>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</si>
  <si>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</si>
  <si>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</si>
  <si>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</si>
  <si>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</si>
  <si>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</si>
  <si>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</si>
  <si>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</si>
  <si>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</si>
  <si>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</si>
  <si>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</si>
  <si>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</si>
  <si>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</si>
  <si>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</si>
  <si>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</si>
  <si>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</si>
  <si>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</si>
  <si>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</si>
  <si>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</si>
  <si>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</si>
  <si>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</si>
  <si>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</si>
  <si>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</si>
  <si>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</si>
  <si>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</si>
  <si>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</si>
  <si>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</si>
  <si>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</si>
  <si>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</si>
  <si>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</si>
  <si>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</si>
  <si>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</si>
  <si>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</si>
  <si>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</si>
  <si>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</si>
  <si>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</si>
  <si>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</si>
  <si>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</si>
  <si>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</si>
  <si>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</si>
  <si>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</si>
  <si>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</si>
  <si>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</si>
  <si>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</si>
  <si>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</si>
  <si>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</si>
  <si>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</si>
  <si>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</si>
  <si>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</si>
  <si>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</si>
  <si>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</si>
  <si>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</si>
  <si>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</si>
  <si>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</si>
  <si>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</si>
  <si>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</si>
  <si>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</si>
  <si>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</si>
  <si>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</si>
  <si>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</si>
  <si>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</si>
  <si>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</si>
  <si>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</si>
  <si>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</si>
  <si>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</si>
  <si>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</si>
  <si>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</si>
  <si>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</si>
  <si>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</si>
  <si>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</si>
  <si>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</si>
  <si>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</si>
  <si>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</si>
  <si>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</si>
  <si>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</si>
  <si>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</si>
  <si>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</si>
  <si>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</si>
  <si>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</si>
  <si>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</si>
  <si>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</si>
  <si>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</si>
  <si>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</si>
  <si>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</si>
  <si>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</si>
  <si>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</si>
  <si>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</si>
  <si>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</si>
  <si>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</si>
  <si>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</si>
  <si>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</si>
  <si>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</si>
  <si>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</si>
  <si>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</si>
  <si>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</si>
  <si>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</si>
  <si>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</si>
  <si>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</si>
  <si>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</si>
  <si>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</si>
  <si>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</si>
  <si>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</si>
  <si>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</si>
  <si>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</si>
  <si>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</si>
  <si>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</si>
  <si>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</si>
  <si>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</si>
  <si>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</si>
  <si>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</si>
  <si>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</si>
  <si>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</si>
  <si>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</si>
  <si>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</si>
  <si>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</si>
  <si>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</si>
  <si>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</si>
  <si>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</si>
  <si>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</si>
  <si>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</si>
  <si>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</si>
  <si>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</si>
  <si>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</si>
  <si>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</si>
  <si>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</si>
  <si>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</si>
  <si>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</si>
  <si>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</si>
  <si>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</si>
  <si>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</si>
  <si>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</si>
  <si>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</si>
  <si>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</si>
  <si>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</si>
  <si>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</si>
  <si>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</si>
  <si>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</si>
  <si>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</si>
  <si>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</si>
  <si>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</si>
  <si>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</si>
  <si>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</si>
  <si>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</si>
  <si>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</si>
  <si>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</si>
  <si>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</si>
  <si>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</si>
  <si>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</si>
  <si>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</si>
  <si>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</si>
  <si>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</si>
  <si>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</si>
  <si>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</si>
  <si>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</si>
  <si>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</si>
  <si>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</si>
  <si>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</si>
  <si>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</si>
  <si>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</si>
  <si>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</si>
  <si>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</si>
  <si>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</si>
  <si>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</si>
  <si>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</si>
  <si>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</si>
  <si>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</si>
  <si>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</si>
  <si>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</si>
  <si>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</si>
  <si>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</si>
  <si>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</si>
  <si>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</si>
  <si>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</si>
  <si>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</si>
  <si>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</si>
  <si>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</si>
  <si>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</si>
  <si>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</si>
  <si>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</si>
  <si>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</si>
  <si>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</si>
  <si>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</si>
  <si>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</si>
  <si>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</si>
  <si>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</si>
  <si>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</si>
  <si>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</si>
  <si>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</si>
  <si>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</si>
  <si>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</si>
  <si>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</si>
  <si>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</si>
  <si>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</si>
  <si>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</si>
  <si>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</si>
  <si>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</si>
  <si>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</si>
  <si>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</si>
  <si>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</si>
  <si>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</si>
  <si>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</si>
  <si>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</si>
  <si>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</si>
  <si>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</si>
  <si>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</si>
  <si>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</si>
  <si>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</si>
  <si>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</si>
  <si>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</si>
  <si>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</si>
  <si>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</si>
  <si>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</si>
  <si>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</si>
  <si>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</si>
  <si>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</si>
  <si>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</si>
  <si>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</si>
  <si>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</si>
  <si>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</si>
  <si>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</si>
  <si>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</si>
  <si>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</si>
  <si>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</si>
  <si>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</si>
  <si>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</si>
  <si>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</si>
  <si>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</si>
  <si>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</si>
  <si>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</si>
  <si>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</si>
  <si>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</si>
  <si>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</si>
  <si>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</si>
  <si>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</si>
  <si>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</si>
  <si>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</si>
  <si>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</si>
  <si>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</si>
  <si>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</si>
  <si>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</si>
  <si>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</si>
  <si>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</si>
  <si>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</si>
  <si>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</si>
  <si>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</si>
  <si>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</si>
  <si>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</si>
  <si>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</si>
  <si>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</si>
  <si>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</si>
  <si>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</si>
  <si>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</si>
  <si>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</si>
  <si>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</si>
  <si>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</si>
  <si>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</si>
  <si>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</si>
  <si>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</si>
  <si>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</si>
  <si>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</si>
  <si>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</si>
  <si>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</si>
  <si>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</si>
  <si>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</si>
  <si>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</si>
  <si>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</si>
  <si>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</si>
  <si>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</si>
  <si>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</si>
  <si>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</si>
  <si>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</si>
  <si>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</si>
  <si>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</si>
  <si>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</si>
  <si>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</si>
  <si>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</si>
  <si>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</si>
  <si>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</si>
  <si>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</si>
  <si>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</si>
  <si>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</si>
  <si>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</si>
  <si>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</si>
  <si>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</si>
  <si>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</si>
  <si>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</si>
  <si>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</si>
  <si>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</si>
  <si>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</si>
  <si>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</si>
  <si>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</si>
  <si>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</si>
  <si>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</si>
  <si>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</si>
  <si>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</si>
  <si>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</si>
  <si>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</si>
  <si>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</si>
  <si>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</si>
  <si>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</si>
  <si>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</si>
  <si>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</si>
  <si>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</si>
  <si>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</si>
  <si>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</si>
  <si>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</si>
  <si>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</si>
  <si>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</si>
  <si>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</si>
  <si>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</si>
  <si>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</si>
  <si>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</si>
  <si>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</si>
  <si>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</si>
  <si>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</si>
  <si>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</si>
  <si>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</si>
  <si>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</si>
  <si>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</si>
  <si>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</si>
  <si>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</si>
  <si>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</si>
  <si>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</si>
  <si>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</si>
  <si>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</si>
  <si>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</si>
  <si>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</si>
  <si>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</si>
  <si>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</si>
  <si>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</si>
  <si>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</si>
  <si>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</si>
  <si>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</si>
  <si>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</si>
  <si>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</si>
  <si>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</si>
  <si>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</si>
  <si>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</si>
  <si>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</si>
  <si>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</si>
  <si>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</si>
  <si>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</si>
  <si>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</si>
  <si>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</si>
  <si>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</si>
  <si>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</si>
  <si>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</si>
  <si>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</si>
  <si>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</si>
  <si>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</si>
  <si>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</si>
  <si>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</si>
  <si>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</si>
  <si>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</si>
  <si>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</si>
  <si>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</si>
  <si>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</si>
  <si>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</si>
  <si>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</si>
  <si>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</si>
  <si>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</si>
  <si>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</si>
  <si>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</si>
  <si>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</si>
  <si>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</si>
  <si>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</si>
  <si>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</si>
  <si>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</si>
  <si>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</si>
  <si>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</si>
  <si>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</si>
  <si>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</si>
  <si>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</si>
  <si>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</si>
  <si>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</si>
  <si>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</si>
  <si>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</si>
  <si>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</si>
  <si>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</si>
  <si>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</si>
  <si>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</si>
  <si>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</si>
  <si>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</si>
  <si>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</si>
  <si>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</si>
  <si>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</si>
  <si>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</si>
  <si>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</si>
  <si>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</si>
  <si>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</si>
  <si>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</si>
  <si>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</si>
  <si>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</si>
  <si>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</si>
  <si>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</si>
  <si>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</si>
  <si>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</si>
  <si>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</si>
  <si>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</si>
  <si>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</si>
  <si>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</si>
  <si>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</si>
  <si>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</si>
  <si>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</si>
  <si>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</si>
  <si>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</si>
  <si>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</si>
  <si>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</si>
  <si>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</si>
  <si>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</si>
  <si>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</si>
  <si>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</si>
  <si>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</si>
  <si>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</si>
  <si>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</si>
  <si>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</si>
  <si>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</si>
  <si>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</si>
  <si>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</si>
  <si>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</si>
  <si>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</si>
  <si>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</si>
  <si>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</si>
  <si>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</si>
  <si>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</si>
  <si>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</si>
  <si>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</si>
  <si>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</si>
  <si>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</si>
  <si>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</si>
  <si>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</si>
  <si>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</si>
  <si>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</si>
  <si>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</si>
  <si>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</si>
  <si>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</si>
  <si>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</si>
  <si>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</si>
  <si>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</si>
  <si>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</si>
  <si>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</si>
  <si>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</si>
  <si>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</si>
  <si>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</si>
  <si>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</si>
  <si>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</si>
  <si>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</si>
  <si>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</si>
  <si>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</si>
  <si>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</si>
  <si>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</si>
  <si>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</si>
  <si>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</si>
  <si>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</si>
  <si>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</si>
  <si>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</si>
  <si>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</si>
  <si>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</si>
  <si>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</si>
  <si>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</si>
  <si>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</si>
  <si>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</si>
  <si>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</si>
  <si>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</si>
  <si>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</si>
  <si>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</si>
  <si>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</si>
  <si>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</si>
  <si>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</si>
  <si>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</si>
  <si>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</si>
  <si>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</si>
  <si>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</si>
  <si>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</si>
  <si>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</si>
  <si>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</si>
  <si>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</si>
  <si>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</si>
  <si>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</si>
  <si>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</si>
  <si>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</si>
  <si>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</si>
  <si>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</si>
  <si>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</si>
  <si>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</si>
  <si>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</si>
  <si>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</si>
  <si>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</si>
  <si>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</si>
  <si>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</si>
  <si>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</si>
  <si>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</si>
  <si>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</si>
  <si>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</si>
  <si>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</si>
  <si>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</si>
  <si>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</si>
  <si>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</si>
  <si>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</si>
  <si>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</si>
  <si>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</si>
  <si>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</si>
  <si>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</si>
  <si>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</si>
  <si>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</si>
  <si>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</si>
  <si>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</si>
  <si>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</si>
  <si>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</si>
  <si>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</si>
  <si>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</si>
  <si>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</si>
  <si>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</si>
  <si>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</si>
  <si>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</si>
  <si>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</si>
  <si>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</si>
  <si>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</si>
  <si>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</si>
  <si>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</si>
  <si>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</si>
  <si>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</si>
  <si>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</si>
  <si>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</si>
  <si>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</si>
  <si>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</si>
  <si>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</si>
  <si>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</si>
  <si>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</si>
  <si>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</si>
  <si>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</si>
  <si>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</si>
  <si>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</si>
  <si>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</si>
  <si>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</si>
  <si>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</si>
  <si>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</si>
  <si>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</si>
  <si>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</si>
  <si>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</si>
  <si>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</si>
  <si>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</si>
  <si>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</si>
  <si>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</si>
  <si>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</si>
  <si>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</si>
  <si>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</si>
  <si>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</si>
  <si>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</si>
  <si>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</si>
  <si>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</si>
  <si>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</si>
  <si>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</si>
  <si>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</si>
  <si>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</si>
  <si>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</si>
  <si>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</si>
  <si>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</si>
  <si>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</si>
  <si>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</si>
  <si>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</si>
  <si>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</si>
  <si>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</si>
  <si>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</si>
  <si>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</si>
  <si>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</si>
  <si>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</si>
  <si>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</si>
  <si>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</si>
  <si>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</si>
  <si>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</si>
  <si>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</si>
  <si>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</si>
  <si>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</si>
  <si>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</si>
  <si>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</si>
  <si>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</si>
  <si>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</si>
  <si>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</si>
  <si>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</si>
  <si>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</si>
  <si>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</si>
  <si>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</si>
  <si>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</si>
  <si>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</si>
  <si>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</si>
  <si>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</si>
  <si>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</si>
  <si>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</si>
  <si>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</si>
  <si>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</si>
  <si>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</si>
  <si>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</si>
  <si>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</si>
  <si>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</si>
  <si>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</si>
  <si>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</si>
  <si>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</si>
  <si>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</si>
  <si>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</si>
  <si>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</si>
  <si>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</si>
  <si>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</si>
  <si>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</si>
  <si>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</si>
  <si>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</si>
  <si>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</si>
  <si>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</si>
  <si>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</si>
  <si>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</si>
  <si>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</si>
  <si>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</si>
  <si>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</si>
  <si>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</si>
  <si>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</si>
  <si>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</si>
  <si>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</si>
  <si>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</si>
  <si>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</si>
  <si>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</si>
  <si>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</si>
  <si>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</si>
  <si>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</si>
  <si>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</si>
  <si>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</si>
  <si>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</si>
  <si>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</si>
  <si>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</si>
  <si>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</si>
  <si>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</si>
  <si>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</si>
  <si>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</si>
  <si>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</si>
  <si>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</si>
  <si>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</si>
  <si>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</si>
  <si>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</si>
  <si>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</si>
  <si>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</si>
  <si>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</si>
  <si>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</si>
  <si>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</si>
  <si>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</si>
  <si>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</si>
  <si>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</si>
  <si>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</si>
  <si>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</si>
  <si>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</si>
  <si>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</si>
  <si>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</si>
  <si>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</si>
  <si>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</si>
  <si>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</si>
  <si>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</si>
  <si>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</si>
  <si>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</si>
  <si>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</si>
  <si>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</si>
  <si>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</si>
  <si>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</si>
  <si>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</si>
  <si>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</si>
  <si>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</si>
  <si>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</si>
  <si>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</si>
  <si>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</si>
  <si>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</si>
  <si>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</si>
  <si>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</si>
  <si>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</si>
  <si>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</si>
  <si>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</si>
  <si>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</si>
  <si>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</si>
  <si>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</si>
  <si>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</si>
  <si>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</si>
  <si>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</si>
  <si>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</si>
  <si>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</si>
  <si>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</si>
  <si>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</si>
  <si>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</si>
  <si>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</si>
  <si>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</si>
  <si>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</si>
  <si>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</si>
  <si>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</si>
  <si>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</si>
  <si>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</si>
  <si>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</si>
  <si>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</si>
  <si>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</si>
  <si>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</si>
  <si>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</si>
  <si>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</si>
  <si>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</si>
  <si>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</si>
  <si>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</si>
  <si>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</si>
  <si>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</si>
  <si>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</si>
  <si>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</si>
  <si>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</si>
  <si>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</si>
  <si>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</si>
  <si>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</si>
  <si>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</si>
  <si>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</si>
  <si>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</si>
  <si>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</si>
  <si>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</si>
  <si>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</si>
  <si>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</si>
  <si>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</si>
  <si>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</si>
  <si>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</si>
  <si>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</si>
  <si>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</si>
  <si>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</si>
  <si>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</si>
  <si>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</si>
  <si>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</si>
  <si>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</si>
  <si>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</si>
  <si>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</si>
  <si>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</si>
  <si>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</si>
  <si>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</si>
  <si>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</si>
  <si>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</si>
  <si>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</si>
  <si>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</si>
  <si>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</si>
  <si>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</si>
  <si>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</si>
  <si>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</si>
  <si>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</si>
  <si>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</si>
  <si>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</si>
  <si>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</si>
  <si>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</si>
  <si>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</si>
  <si>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</si>
  <si>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</si>
  <si>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</si>
  <si>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</si>
  <si>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</si>
  <si>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</si>
  <si>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</si>
  <si>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</si>
  <si>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</si>
  <si>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</si>
  <si>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</si>
  <si>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</si>
  <si>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</si>
  <si>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</si>
  <si>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</si>
  <si>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</si>
  <si>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</si>
  <si>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</si>
  <si>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</si>
  <si>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</si>
  <si>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</si>
  <si>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</si>
  <si>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</si>
  <si>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</si>
  <si>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</si>
  <si>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</si>
  <si>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</si>
  <si>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</si>
  <si>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</si>
  <si>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</si>
  <si>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</si>
  <si>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</si>
  <si>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</si>
  <si>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</si>
  <si>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</si>
  <si>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</si>
  <si>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</si>
  <si>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</si>
  <si>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</si>
  <si>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</si>
  <si>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</si>
  <si>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</si>
  <si>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</si>
  <si>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</si>
  <si>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</si>
  <si>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</si>
  <si>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</si>
  <si>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</si>
  <si>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</si>
  <si>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</si>
  <si>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</si>
  <si>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</si>
  <si>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</si>
  <si>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</si>
  <si>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</si>
  <si>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</si>
  <si>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</si>
  <si>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</si>
  <si>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</si>
  <si>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</si>
  <si>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</si>
  <si>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</si>
  <si>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</si>
  <si>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</si>
  <si>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</si>
  <si>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</si>
  <si>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</si>
  <si>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</si>
  <si>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</si>
  <si>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</si>
  <si>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</si>
  <si>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</si>
  <si>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</si>
  <si>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</si>
  <si>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</si>
  <si>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</si>
  <si>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</si>
  <si>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</si>
  <si>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</si>
  <si>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</si>
  <si>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</si>
  <si>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</si>
  <si>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</si>
  <si>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</si>
  <si>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</si>
  <si>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</si>
  <si>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</si>
  <si>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</si>
  <si>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</si>
  <si>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</si>
  <si>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</si>
  <si>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</si>
  <si>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</si>
  <si>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</si>
  <si>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</si>
  <si>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</si>
  <si>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</si>
  <si>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</si>
  <si>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</si>
  <si>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</si>
  <si>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</si>
  <si>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</si>
  <si>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</si>
  <si>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</si>
  <si>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</si>
  <si>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</si>
  <si>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</si>
  <si>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</si>
  <si>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</si>
  <si>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</si>
  <si>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</si>
  <si>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</si>
  <si>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</si>
  <si>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</si>
  <si>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</si>
  <si>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</si>
  <si>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</si>
  <si>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</si>
  <si>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</si>
  <si>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</si>
  <si>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</si>
  <si>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</si>
  <si>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</si>
  <si>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</si>
  <si>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</si>
  <si>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</si>
  <si>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</si>
  <si>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</si>
  <si>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</si>
  <si>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</si>
  <si>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</si>
  <si>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</si>
  <si>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</si>
  <si>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</si>
  <si>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</si>
  <si>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</si>
  <si>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</si>
  <si>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</si>
  <si>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</si>
  <si>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</si>
  <si>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</si>
  <si>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</si>
  <si>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</si>
  <si>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</si>
  <si>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</si>
  <si>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</si>
  <si>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</si>
  <si>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</si>
  <si>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</si>
  <si>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</si>
  <si>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</si>
  <si>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</si>
  <si>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</si>
  <si>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</si>
  <si>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</si>
  <si>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</si>
  <si>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</si>
  <si>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</si>
  <si>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</si>
  <si>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</si>
  <si>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</si>
  <si>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</si>
  <si>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</si>
  <si>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</si>
  <si>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</si>
  <si>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</si>
  <si>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</si>
  <si>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</si>
  <si>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</si>
  <si>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</si>
  <si>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</si>
  <si>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</si>
  <si>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</si>
  <si>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</si>
  <si>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</si>
  <si>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</si>
  <si>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</si>
  <si>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</si>
  <si>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</si>
  <si>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</si>
  <si>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</si>
  <si>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</si>
  <si>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</si>
  <si>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</si>
  <si>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</si>
  <si>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</si>
  <si>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</si>
  <si>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</si>
  <si>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</si>
  <si>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</si>
  <si>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</si>
  <si>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</si>
  <si>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</si>
  <si>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</si>
  <si>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</si>
  <si>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</si>
  <si>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</si>
  <si>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</si>
  <si>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</si>
  <si>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</si>
  <si>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</si>
  <si>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</si>
  <si>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</si>
  <si>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</si>
  <si>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</si>
  <si>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</si>
  <si>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</si>
  <si>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</si>
  <si>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</si>
  <si>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</si>
  <si>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</si>
  <si>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</si>
  <si>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</si>
  <si>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</si>
  <si>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</si>
  <si>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</si>
  <si>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</si>
  <si>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</si>
  <si>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</si>
  <si>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</si>
  <si>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</si>
  <si>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</si>
  <si>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</si>
  <si>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</si>
  <si>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</si>
  <si>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</si>
  <si>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</si>
  <si>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</si>
  <si>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</si>
  <si>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</si>
  <si>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</si>
  <si>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</si>
  <si>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</si>
  <si>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</si>
  <si>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</si>
  <si>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</si>
  <si>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</si>
  <si>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</si>
  <si>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</si>
  <si>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</si>
  <si>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</si>
  <si>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</si>
  <si>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</si>
  <si>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</si>
  <si>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</si>
  <si>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</si>
  <si>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</si>
  <si>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</si>
  <si>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</si>
  <si>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</si>
  <si>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</si>
  <si>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</si>
  <si>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</si>
  <si>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</si>
  <si>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</si>
  <si>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</si>
  <si>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</si>
  <si>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</si>
  <si>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</si>
  <si>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</si>
  <si>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</si>
  <si>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</si>
  <si>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</si>
  <si>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</si>
  <si>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</si>
  <si>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</si>
  <si>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</si>
  <si>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</si>
  <si>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</si>
  <si>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</si>
  <si>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</si>
  <si>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</si>
  <si>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</si>
  <si>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</si>
  <si>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</si>
  <si>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</si>
  <si>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</si>
  <si>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</si>
  <si>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</si>
  <si>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</si>
  <si>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</si>
  <si>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</si>
  <si>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</si>
  <si>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</si>
  <si>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</si>
  <si>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</si>
  <si>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</si>
  <si>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</si>
  <si>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</si>
  <si>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</si>
  <si>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</si>
  <si>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</si>
  <si>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</si>
  <si>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</si>
  <si>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</si>
  <si>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</si>
  <si>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</si>
  <si>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</si>
  <si>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</si>
  <si>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</si>
  <si>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</si>
  <si>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</si>
  <si>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</si>
  <si>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</si>
  <si>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</si>
  <si>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</si>
  <si>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</si>
  <si>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</si>
  <si>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</si>
  <si>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</si>
  <si>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</si>
  <si>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</si>
  <si>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</si>
  <si>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</si>
  <si>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</si>
  <si>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</si>
  <si>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</si>
  <si>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</si>
  <si>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</si>
  <si>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</si>
  <si>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</si>
  <si>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</si>
  <si>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</si>
  <si>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</si>
  <si>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</si>
  <si>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</si>
  <si>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</si>
  <si>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</si>
  <si>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</si>
  <si>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</si>
  <si>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</si>
  <si>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</si>
  <si>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</si>
  <si>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</si>
  <si>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</si>
  <si>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</si>
  <si>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</si>
  <si>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</si>
  <si>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</si>
  <si>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</si>
  <si>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</si>
  <si>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</si>
  <si>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</si>
  <si>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</si>
  <si>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</si>
  <si>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</si>
  <si>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</si>
  <si>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</si>
  <si>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</si>
  <si>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</si>
  <si>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</si>
  <si>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</si>
  <si>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</si>
  <si>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</si>
  <si>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</si>
  <si>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</si>
  <si>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</si>
  <si>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</si>
  <si>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</si>
  <si>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</si>
  <si>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</si>
  <si>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</si>
  <si>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</si>
  <si>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</si>
  <si>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</si>
  <si>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</si>
  <si>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</si>
  <si>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</si>
  <si>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</si>
  <si>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</si>
  <si>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</si>
  <si>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</si>
  <si>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</si>
  <si>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</si>
  <si>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</si>
  <si>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</si>
  <si>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</si>
  <si>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</si>
  <si>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</si>
  <si>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</si>
  <si>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</si>
  <si>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</si>
  <si>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</si>
  <si>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</si>
  <si>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</si>
  <si>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</si>
  <si>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</si>
  <si>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</si>
  <si>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</si>
  <si>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</si>
  <si>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</si>
  <si>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</si>
  <si>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</si>
  <si>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</si>
  <si>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</si>
  <si>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</si>
  <si>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</si>
  <si>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</si>
  <si>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</si>
  <si>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</si>
  <si>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</si>
  <si>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</si>
  <si>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</si>
  <si>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</si>
  <si>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</si>
  <si>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</si>
  <si>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</si>
  <si>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</si>
  <si>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</si>
  <si>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</si>
  <si>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</si>
  <si>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</si>
  <si>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</si>
  <si>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</si>
  <si>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</si>
  <si>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</si>
  <si>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</si>
  <si>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</si>
  <si>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</si>
  <si>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</si>
  <si>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</si>
  <si>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</si>
  <si>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</si>
  <si>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</si>
  <si>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</si>
  <si>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</si>
  <si>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</si>
  <si>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</si>
  <si>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</si>
  <si>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</si>
  <si>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</si>
  <si>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</si>
  <si>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</si>
  <si>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</si>
  <si>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</si>
  <si>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</si>
  <si>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</si>
  <si>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</si>
  <si>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</si>
  <si>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</si>
  <si>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</si>
  <si>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</si>
  <si>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</si>
  <si>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</si>
  <si>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</si>
  <si>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</si>
  <si>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</si>
  <si>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</si>
  <si>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</si>
  <si>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</si>
  <si>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</si>
  <si>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</si>
  <si>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</si>
  <si>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</si>
  <si>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</si>
  <si>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</si>
  <si>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</si>
  <si>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</si>
  <si>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</si>
  <si>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</si>
  <si>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</si>
  <si>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</si>
  <si>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</si>
  <si>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</si>
  <si>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</si>
  <si>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</si>
  <si>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</si>
  <si>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</si>
  <si>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</si>
  <si>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</si>
  <si>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</si>
  <si>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</si>
  <si>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</si>
  <si>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</si>
  <si>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</si>
  <si>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</si>
  <si>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</si>
  <si>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</si>
  <si>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</si>
  <si>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</si>
  <si>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</si>
  <si>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</si>
  <si>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</si>
  <si>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</si>
  <si>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</si>
  <si>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</si>
  <si>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</si>
  <si>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</si>
  <si>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</si>
  <si>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</si>
  <si>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</si>
  <si>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</si>
  <si>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</si>
  <si>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</si>
  <si>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</si>
  <si>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</si>
  <si>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</si>
  <si>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</si>
  <si>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</si>
  <si>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</si>
  <si>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</si>
  <si>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</si>
  <si>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</si>
  <si>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</si>
  <si>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</si>
  <si>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</si>
  <si>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</si>
  <si>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</si>
  <si>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</si>
  <si>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</si>
  <si>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</si>
  <si>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</si>
  <si>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</si>
  <si>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</si>
  <si>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</si>
  <si>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</si>
  <si>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</si>
  <si>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</si>
  <si>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</si>
  <si>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</si>
  <si>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</si>
  <si>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</si>
  <si>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</si>
  <si>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</si>
  <si>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</si>
  <si>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</si>
  <si>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</si>
  <si>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</si>
  <si>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</si>
  <si>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</si>
  <si>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</si>
  <si>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</si>
  <si>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</si>
  <si>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</si>
  <si>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</si>
  <si>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</si>
  <si>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</si>
  <si>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</si>
  <si>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</si>
  <si>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</si>
  <si>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</si>
  <si>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</si>
  <si>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</si>
  <si>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</si>
  <si>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</si>
  <si>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</si>
  <si>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</si>
  <si>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</si>
  <si>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</si>
  <si>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</si>
  <si>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</si>
  <si>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</si>
  <si>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</si>
  <si>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</si>
  <si>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</si>
  <si>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</si>
  <si>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</si>
  <si>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</si>
  <si>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</si>
  <si>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</si>
  <si>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</si>
  <si>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</si>
  <si>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</si>
  <si>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</si>
  <si>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</si>
  <si>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</si>
  <si>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</si>
  <si>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</si>
  <si>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</si>
  <si>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</si>
  <si>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</si>
  <si>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</si>
  <si>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</si>
  <si>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</si>
  <si>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</si>
  <si>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</si>
  <si>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</si>
  <si>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</si>
  <si>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</si>
  <si>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</si>
  <si>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</si>
  <si>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</si>
  <si>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</si>
  <si>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</si>
  <si>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</si>
  <si>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</si>
  <si>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</si>
  <si>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</si>
  <si>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</si>
  <si>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</si>
  <si>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</si>
  <si>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</si>
  <si>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</si>
  <si>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</si>
  <si>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</si>
  <si>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</si>
  <si>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</si>
  <si>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</si>
  <si>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</si>
  <si>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</si>
  <si>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</si>
  <si>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</si>
  <si>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</si>
  <si>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</si>
  <si>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</si>
  <si>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</si>
  <si>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</si>
  <si>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</si>
  <si>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</si>
  <si>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</si>
  <si>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</si>
  <si>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</si>
  <si>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</si>
  <si>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</si>
  <si>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</si>
  <si>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</si>
  <si>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</si>
  <si>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</si>
  <si>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</si>
  <si>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</si>
  <si>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</si>
  <si>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</si>
  <si>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</si>
  <si>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</si>
  <si>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</si>
  <si>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</si>
  <si>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</si>
  <si>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</si>
  <si>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</si>
  <si>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</si>
  <si>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</si>
  <si>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</si>
  <si>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</si>
  <si>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</si>
  <si>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</si>
  <si>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</si>
  <si>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</si>
  <si>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</si>
  <si>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</si>
  <si>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</si>
  <si>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</si>
  <si>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</si>
  <si>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</si>
  <si>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</si>
  <si>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</si>
  <si>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</si>
  <si>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</si>
  <si>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</si>
  <si>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</si>
  <si>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</si>
  <si>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</si>
  <si>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</si>
  <si>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</si>
  <si>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</si>
  <si>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</si>
  <si>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</si>
  <si>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</si>
  <si>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</si>
  <si>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</si>
  <si>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</si>
  <si>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</si>
  <si>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</si>
  <si>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</si>
  <si>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</si>
  <si>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</si>
  <si>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</si>
  <si>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</si>
  <si>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</si>
  <si>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</si>
  <si>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</si>
  <si>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</si>
  <si>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</si>
  <si>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</si>
  <si>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</si>
  <si>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</si>
  <si>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</si>
  <si>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</si>
  <si>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</si>
  <si>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</si>
  <si>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</si>
  <si>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</si>
  <si>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</si>
  <si>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</si>
  <si>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</si>
  <si>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</si>
  <si>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</si>
  <si>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</si>
  <si>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</si>
  <si>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</si>
  <si>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</si>
  <si>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</si>
  <si>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</si>
  <si>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</si>
  <si>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</si>
  <si>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</si>
  <si>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</si>
  <si>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</si>
  <si>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</si>
  <si>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</si>
  <si>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</si>
  <si>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</si>
  <si>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</si>
  <si>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</si>
  <si>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</si>
  <si>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</si>
  <si>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</si>
  <si>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</si>
  <si>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</si>
  <si>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</si>
  <si>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</si>
  <si>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</si>
  <si>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</si>
  <si>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</si>
  <si>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</si>
  <si>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</si>
  <si>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</si>
  <si>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</si>
  <si>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</si>
  <si>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</si>
  <si>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</si>
  <si>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</si>
  <si>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</si>
  <si>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</si>
  <si>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</si>
  <si>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</si>
  <si>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</si>
  <si>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</si>
  <si>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</si>
  <si>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</si>
  <si>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</si>
  <si>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</si>
  <si>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</si>
  <si>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</si>
  <si>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</si>
  <si>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</si>
  <si>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</si>
  <si>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</si>
  <si>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</si>
  <si>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</si>
  <si>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</si>
  <si>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</si>
  <si>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</si>
  <si>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</si>
  <si>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</si>
  <si>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</si>
  <si>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</si>
  <si>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</si>
  <si>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</si>
  <si>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</si>
  <si>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</si>
  <si>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</si>
  <si>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</si>
  <si>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</si>
  <si>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</si>
  <si>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</si>
  <si>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</si>
  <si>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</si>
  <si>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</si>
  <si>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</si>
  <si>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</si>
  <si>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</si>
  <si>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</si>
  <si>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</si>
  <si>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</si>
  <si>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</si>
  <si>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</si>
  <si>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</si>
  <si>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</si>
  <si>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</si>
  <si>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</si>
  <si>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</si>
  <si>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</si>
  <si>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</si>
  <si>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</si>
  <si>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</si>
  <si>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</si>
  <si>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</si>
  <si>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</si>
  <si>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</si>
  <si>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</si>
  <si>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</si>
  <si>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</si>
  <si>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</si>
  <si>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</si>
  <si>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</si>
  <si>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</si>
  <si>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</si>
  <si>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</si>
  <si>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</si>
  <si>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</si>
  <si>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</si>
  <si>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</si>
  <si>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</si>
  <si>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</si>
  <si>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</si>
  <si>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</si>
  <si>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</si>
  <si>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</si>
  <si>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</si>
  <si>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</si>
  <si>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</si>
  <si>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</si>
  <si>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</si>
  <si>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</si>
  <si>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</si>
  <si>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</si>
  <si>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</si>
  <si>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</si>
  <si>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</si>
  <si>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</si>
  <si>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</si>
  <si>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</si>
  <si>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</si>
  <si>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</si>
  <si>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</si>
  <si>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</si>
  <si>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</si>
  <si>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</si>
  <si>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</si>
  <si>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</si>
  <si>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</si>
  <si>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</si>
  <si>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</si>
  <si>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</si>
  <si>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</si>
  <si>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</si>
  <si>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</si>
  <si>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</si>
  <si>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</si>
  <si>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</si>
  <si>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</si>
  <si>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</si>
  <si>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</si>
  <si>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</si>
  <si>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</si>
  <si>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</si>
  <si>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</si>
  <si>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</si>
  <si>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</si>
  <si>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</si>
  <si>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</si>
  <si>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</si>
  <si>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</si>
  <si>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</si>
  <si>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</si>
  <si>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</si>
  <si>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</si>
  <si>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</si>
  <si>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</si>
  <si>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</si>
  <si>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</si>
  <si>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</si>
  <si>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</si>
  <si>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</si>
  <si>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</si>
  <si>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</si>
  <si>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</si>
  <si>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</si>
  <si>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</si>
  <si>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</si>
  <si>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</si>
  <si>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</si>
  <si>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</si>
  <si>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</si>
  <si>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</si>
  <si>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</si>
  <si>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</si>
  <si>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</si>
  <si>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</si>
  <si>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</si>
  <si>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</si>
  <si>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</si>
  <si>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</si>
  <si>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</si>
  <si>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</si>
  <si>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</si>
  <si>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</si>
  <si>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</si>
  <si>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</si>
  <si>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</si>
  <si>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</si>
  <si>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</si>
  <si>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</si>
  <si>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</si>
  <si>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</si>
  <si>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</si>
  <si>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</si>
  <si>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</si>
  <si>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</si>
  <si>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</si>
  <si>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</si>
  <si>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</si>
  <si>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</si>
  <si>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</si>
  <si>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</si>
  <si>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</si>
  <si>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</si>
  <si>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</si>
  <si>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</si>
  <si>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</si>
  <si>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</si>
  <si>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</si>
  <si>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</si>
  <si>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</si>
  <si>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</si>
  <si>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</si>
  <si>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</si>
  <si>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</si>
  <si>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</si>
  <si>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</si>
  <si>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</si>
  <si>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</si>
  <si>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</si>
  <si>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</si>
  <si>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</si>
  <si>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</si>
  <si>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</si>
  <si>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</si>
  <si>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</si>
  <si>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</si>
  <si>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</si>
  <si>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</si>
  <si>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</si>
  <si>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</si>
  <si>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</si>
  <si>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</si>
  <si>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</si>
  <si>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</si>
  <si>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</si>
  <si>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</si>
  <si>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</si>
  <si>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</si>
  <si>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</si>
  <si>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</si>
  <si>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</si>
  <si>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</si>
  <si>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</si>
  <si>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</si>
  <si>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</si>
  <si>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</si>
  <si>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</si>
  <si>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</si>
  <si>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</si>
  <si>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</si>
  <si>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</si>
  <si>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</si>
  <si>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</si>
  <si>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</si>
  <si>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</si>
  <si>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</si>
  <si>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</si>
  <si>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</si>
  <si>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</si>
  <si>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</si>
  <si>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</si>
  <si>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</si>
  <si>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</si>
  <si>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</si>
  <si>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</si>
  <si>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</si>
  <si>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</si>
  <si>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</si>
  <si>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</si>
  <si>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</si>
  <si>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</si>
  <si>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</si>
  <si>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</si>
  <si>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</si>
  <si>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</si>
  <si>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</si>
  <si>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</si>
  <si>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</si>
  <si>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</si>
  <si>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</si>
  <si>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</si>
  <si>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</si>
  <si>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</si>
  <si>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</si>
  <si>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</si>
  <si>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</si>
  <si>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</si>
  <si>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</si>
  <si>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</si>
  <si>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</si>
  <si>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</si>
  <si>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</si>
  <si>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</si>
  <si>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</si>
  <si>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</si>
  <si>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</si>
  <si>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</si>
  <si>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</si>
  <si>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</si>
  <si>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</si>
  <si>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</si>
  <si>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</si>
  <si>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</si>
  <si>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</si>
  <si>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</si>
  <si>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</si>
  <si>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</si>
  <si>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</si>
  <si>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</si>
  <si>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</si>
  <si>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</si>
  <si>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</si>
  <si>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</si>
  <si>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</si>
  <si>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</si>
  <si>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</si>
  <si>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</si>
  <si>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</si>
  <si>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</si>
  <si>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</si>
  <si>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</si>
  <si>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</si>
  <si>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</si>
  <si>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</si>
  <si>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</si>
  <si>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</si>
  <si>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</si>
  <si>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</si>
  <si>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</si>
  <si>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</si>
  <si>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</si>
  <si>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</si>
  <si>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</si>
  <si>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</si>
  <si>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</si>
  <si>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</si>
  <si>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</si>
  <si>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</si>
  <si>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</si>
  <si>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</si>
  <si>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</si>
  <si>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</si>
  <si>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</si>
  <si>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</si>
  <si>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</si>
  <si>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</si>
  <si>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</si>
  <si>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</si>
  <si>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</si>
  <si>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</si>
  <si>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</si>
  <si>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</si>
  <si>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</si>
  <si>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</si>
  <si>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</si>
  <si>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</si>
  <si>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</si>
  <si>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</si>
  <si>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</si>
  <si>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</si>
  <si>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</si>
  <si>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</si>
  <si>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</si>
  <si>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</si>
  <si>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</si>
  <si>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</si>
  <si>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</si>
  <si>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</si>
  <si>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</si>
  <si>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</si>
  <si>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</si>
  <si>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</si>
  <si>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</si>
  <si>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</si>
  <si>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</si>
  <si>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</si>
  <si>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</si>
  <si>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</si>
  <si>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</si>
  <si>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</si>
  <si>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</si>
  <si>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</si>
  <si>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</si>
  <si>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</si>
  <si>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</si>
  <si>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</si>
  <si>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</si>
  <si>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</si>
  <si>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</si>
  <si>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</si>
  <si>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</si>
  <si>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</si>
  <si>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</si>
  <si>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</si>
  <si>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</si>
  <si>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</si>
  <si>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</si>
  <si>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</si>
  <si>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</si>
  <si>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</si>
  <si>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</si>
  <si>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</si>
  <si>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</si>
  <si>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</si>
  <si>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</si>
  <si>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</si>
  <si>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</si>
  <si>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</si>
  <si>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</si>
  <si>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</si>
  <si>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</si>
  <si>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</si>
  <si>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</si>
  <si>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</si>
  <si>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</si>
  <si>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</si>
  <si>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</si>
  <si>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</si>
  <si>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</si>
  <si>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</si>
  <si>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</si>
  <si>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</si>
  <si>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</si>
  <si>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</si>
  <si>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</si>
  <si>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</si>
  <si>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</si>
  <si>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</si>
  <si>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</si>
  <si>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</si>
  <si>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</si>
  <si>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</si>
  <si>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</si>
  <si>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</si>
  <si>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</si>
  <si>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</si>
  <si>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</si>
  <si>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</si>
  <si>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</si>
  <si>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</si>
  <si>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</si>
  <si>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</si>
  <si>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</si>
  <si>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</si>
  <si>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</si>
  <si>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</si>
  <si>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</si>
  <si>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</si>
  <si>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</si>
  <si>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</si>
  <si>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</si>
  <si>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</si>
  <si>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</si>
  <si>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</si>
  <si>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</si>
  <si>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</si>
  <si>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</si>
  <si>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</si>
  <si>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</si>
  <si>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</si>
  <si>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</si>
  <si>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</si>
  <si>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</si>
  <si>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</si>
  <si>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</si>
  <si>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</si>
  <si>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</si>
  <si>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</si>
  <si>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</si>
  <si>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</si>
  <si>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</si>
  <si>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</si>
  <si>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</si>
  <si>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</si>
  <si>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</si>
  <si>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</si>
  <si>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</si>
  <si>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</si>
  <si>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</si>
  <si>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</si>
  <si>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</si>
  <si>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</si>
  <si>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</si>
  <si>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</si>
  <si>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</si>
  <si>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</si>
  <si>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</si>
  <si>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</si>
  <si>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</si>
  <si>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</si>
  <si>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</si>
  <si>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</si>
  <si>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</si>
  <si>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</si>
  <si>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</si>
  <si>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</si>
  <si>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</si>
  <si>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</si>
  <si>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</si>
  <si>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</si>
  <si>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</si>
  <si>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</si>
  <si>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</si>
  <si>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</si>
  <si>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</si>
  <si>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</si>
  <si>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</si>
  <si>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</si>
  <si>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</si>
  <si>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</si>
  <si>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</si>
  <si>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</si>
  <si>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</si>
  <si>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</si>
  <si>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</si>
  <si>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</si>
  <si>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</si>
  <si>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</si>
  <si>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</si>
  <si>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</si>
  <si>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</si>
  <si>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</si>
  <si>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</si>
  <si>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</si>
  <si>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</si>
  <si>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</si>
  <si>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</si>
  <si>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</si>
  <si>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</si>
  <si>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</si>
  <si>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</si>
  <si>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</si>
  <si>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</si>
  <si>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</si>
  <si>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</si>
  <si>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</si>
  <si>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</si>
  <si>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</si>
  <si>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</si>
  <si>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</si>
  <si>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</si>
  <si>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</si>
  <si>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</si>
  <si>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</si>
  <si>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</si>
  <si>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</si>
  <si>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</si>
  <si>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</si>
  <si>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</si>
  <si>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</si>
  <si>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</si>
  <si>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</si>
  <si>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</si>
  <si>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</si>
  <si>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</si>
  <si>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</si>
  <si>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</si>
  <si>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</si>
  <si>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</si>
  <si>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</si>
  <si>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</si>
  <si>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</si>
  <si>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</si>
  <si>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</si>
  <si>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</si>
  <si>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</si>
  <si>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</si>
  <si>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</si>
  <si>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</si>
  <si>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</si>
  <si>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</si>
  <si>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</si>
  <si>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</si>
  <si>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</si>
  <si>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</si>
  <si>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</si>
  <si>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</si>
  <si>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</si>
  <si>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</si>
  <si>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</si>
  <si>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</si>
  <si>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</si>
  <si>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</si>
  <si>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</si>
  <si>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</si>
  <si>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</si>
  <si>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</si>
  <si>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</si>
  <si>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</si>
  <si>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</si>
  <si>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</si>
  <si>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</si>
  <si>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</si>
  <si>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</si>
  <si>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</si>
  <si>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</si>
  <si>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</si>
  <si>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</si>
  <si>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</si>
  <si>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</si>
  <si>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</si>
  <si>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</si>
  <si>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</si>
  <si>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</si>
  <si>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</si>
  <si>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</si>
  <si>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</si>
  <si>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</si>
  <si>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</si>
  <si>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</si>
  <si>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</si>
  <si>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</si>
  <si>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</si>
  <si>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</si>
  <si>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</si>
  <si>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</si>
  <si>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</si>
  <si>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</si>
  <si>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</si>
  <si>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</si>
  <si>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</si>
  <si>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</si>
  <si>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</si>
  <si>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</si>
  <si>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</si>
  <si>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</si>
  <si>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</si>
  <si>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</si>
  <si>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</si>
  <si>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</si>
  <si>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</si>
  <si>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</si>
  <si>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</si>
  <si>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</si>
  <si>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</si>
  <si>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</si>
  <si>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</si>
  <si>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</si>
  <si>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</si>
  <si>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</si>
  <si>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</si>
  <si>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</si>
  <si>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</si>
  <si>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</si>
  <si>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</si>
  <si>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</si>
  <si>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</si>
  <si>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</si>
  <si>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</si>
  <si>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</si>
  <si>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</si>
  <si>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</si>
  <si>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</si>
  <si>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</si>
  <si>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</si>
  <si>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</si>
  <si>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</si>
  <si>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</si>
  <si>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</si>
  <si>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</si>
  <si>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</si>
  <si>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</si>
  <si>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</si>
  <si>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</si>
  <si>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</si>
  <si>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</si>
  <si>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</si>
  <si>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</si>
  <si>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</si>
  <si>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</si>
  <si>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</si>
  <si>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</si>
  <si>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</si>
  <si>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</si>
  <si>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</si>
  <si>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</si>
  <si>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</si>
  <si>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</si>
  <si>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</si>
  <si>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</si>
  <si>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</si>
  <si>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</si>
  <si>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</si>
  <si>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</si>
  <si>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</si>
  <si>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</si>
  <si>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</si>
  <si>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</si>
  <si>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</si>
  <si>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</si>
  <si>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</si>
  <si>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</si>
  <si>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</si>
  <si>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</si>
  <si>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</si>
  <si>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</si>
  <si>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</si>
  <si>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</si>
  <si>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</si>
  <si>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</si>
  <si>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</si>
  <si>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</si>
  <si>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</si>
  <si>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</si>
  <si>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</si>
  <si>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</si>
  <si>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</si>
  <si>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</si>
  <si>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</si>
  <si>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</si>
  <si>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</si>
  <si>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</si>
  <si>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</si>
  <si>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</si>
  <si>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</si>
  <si>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</si>
  <si>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</si>
  <si>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</si>
  <si>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</si>
  <si>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</si>
  <si>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</si>
  <si>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</si>
  <si>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</si>
  <si>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</si>
  <si>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</si>
  <si>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</si>
  <si>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</si>
  <si>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</si>
  <si>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</si>
  <si>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</si>
  <si>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</si>
  <si>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</si>
  <si>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</si>
  <si>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</si>
  <si>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</si>
  <si>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</si>
  <si>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</si>
  <si>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</si>
  <si>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</si>
  <si>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</si>
  <si>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</si>
  <si>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</si>
  <si>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</si>
  <si>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</si>
  <si>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</si>
  <si>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</si>
  <si>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</si>
  <si>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</si>
  <si>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</si>
  <si>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</si>
  <si>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</si>
  <si>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</si>
  <si>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</si>
  <si>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</si>
  <si>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</si>
  <si>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</si>
  <si>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</si>
  <si>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</si>
  <si>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</si>
  <si>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</si>
  <si>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</si>
  <si>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</si>
  <si>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</si>
  <si>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</si>
  <si>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</si>
  <si>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</si>
  <si>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</si>
  <si>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</si>
  <si>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</si>
  <si>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</si>
  <si>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</si>
  <si>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</si>
  <si>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</si>
  <si>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</si>
  <si>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</si>
  <si>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</si>
  <si>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</si>
  <si>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</si>
  <si>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</si>
  <si>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</si>
  <si>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</si>
  <si>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</si>
  <si>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</si>
  <si>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</si>
  <si>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</si>
  <si>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</si>
  <si>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</si>
  <si>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</si>
  <si>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</si>
  <si>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</si>
  <si>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</si>
  <si>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</si>
  <si>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</si>
  <si>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</si>
  <si>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</si>
  <si>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</si>
  <si>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</si>
  <si>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</si>
  <si>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</si>
  <si>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</si>
  <si>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</si>
  <si>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</si>
  <si>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</si>
  <si>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</si>
  <si>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</si>
  <si>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</si>
  <si>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</si>
  <si>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</si>
  <si>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</si>
  <si>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</si>
  <si>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</si>
  <si>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</si>
  <si>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</si>
  <si>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</si>
  <si>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</si>
  <si>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</si>
  <si>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</si>
  <si>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</si>
  <si>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</si>
  <si>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</si>
  <si>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</si>
  <si>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</si>
  <si>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</si>
  <si>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</si>
  <si>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</si>
  <si>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</si>
  <si>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</si>
  <si>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</si>
  <si>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</si>
  <si>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</si>
  <si>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</si>
  <si>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</si>
  <si>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</si>
  <si>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</si>
  <si>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</si>
  <si>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</si>
  <si>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</si>
  <si>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</si>
  <si>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</si>
  <si>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</si>
  <si>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</si>
  <si>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</si>
  <si>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</si>
  <si>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</si>
  <si>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</si>
  <si>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</si>
  <si>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</si>
  <si>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</si>
  <si>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</si>
  <si>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</si>
  <si>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</si>
  <si>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</si>
  <si>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</si>
  <si>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</si>
  <si>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</si>
  <si>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</si>
  <si>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</si>
  <si>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</si>
  <si>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</si>
  <si>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</si>
  <si>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</si>
  <si>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</si>
  <si>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</si>
  <si>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</si>
  <si>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</si>
  <si>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</si>
  <si>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</si>
  <si>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</si>
  <si>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</si>
  <si>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</si>
  <si>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</si>
  <si>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</si>
  <si>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</si>
  <si>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</si>
  <si>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</si>
  <si>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</si>
  <si>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</si>
  <si>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</si>
  <si>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</si>
  <si>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</si>
  <si>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</si>
  <si>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</si>
  <si>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</si>
  <si>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</si>
  <si>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</si>
  <si>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</si>
  <si>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</si>
  <si>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</si>
  <si>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</si>
  <si>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</si>
  <si>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</si>
  <si>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</si>
  <si>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</si>
  <si>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</si>
  <si>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</si>
  <si>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</si>
  <si>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</si>
  <si>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</si>
  <si>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</si>
  <si>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</si>
  <si>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</si>
  <si>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</si>
  <si>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</si>
  <si>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</si>
  <si>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</si>
  <si>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</si>
  <si>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</si>
  <si>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</si>
  <si>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</si>
  <si>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</si>
  <si>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</si>
  <si>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</si>
  <si>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</si>
  <si>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</si>
  <si>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</si>
  <si>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</si>
  <si>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</si>
  <si>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</si>
  <si>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</si>
  <si>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</si>
  <si>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</si>
  <si>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</si>
  <si>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</si>
  <si>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</si>
  <si>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</si>
  <si>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</si>
  <si>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</si>
  <si>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</si>
  <si>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</si>
  <si>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</si>
  <si>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</si>
  <si>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</si>
  <si>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</si>
  <si>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</si>
  <si>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</si>
  <si>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</si>
  <si>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</si>
  <si>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</si>
  <si>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</si>
  <si>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</si>
  <si>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</si>
  <si>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</si>
  <si>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</si>
  <si>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</si>
  <si>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</si>
  <si>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</si>
  <si>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</si>
  <si>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</si>
  <si>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</si>
  <si>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</si>
  <si>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</si>
  <si>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</si>
  <si>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</si>
  <si>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</si>
  <si>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</si>
  <si>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</si>
  <si>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</si>
  <si>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</si>
  <si>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</si>
  <si>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</si>
  <si>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</si>
  <si>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</si>
  <si>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</si>
  <si>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</si>
  <si>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</si>
  <si>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</si>
  <si>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</si>
  <si>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</si>
  <si>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</si>
  <si>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</si>
  <si>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</si>
  <si>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</si>
  <si>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</si>
  <si>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</si>
  <si>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</si>
  <si>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</si>
  <si>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</si>
  <si>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</si>
  <si>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</si>
  <si>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</si>
  <si>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</si>
  <si>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</si>
  <si>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</si>
  <si>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</si>
  <si>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</si>
  <si>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</si>
  <si>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</si>
  <si>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</si>
  <si>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</si>
  <si>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</si>
  <si>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</si>
  <si>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</si>
  <si>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</si>
  <si>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</si>
  <si>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</si>
  <si>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</si>
  <si>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</si>
  <si>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</si>
  <si>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</si>
  <si>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</si>
  <si>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</si>
  <si>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</si>
  <si>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</si>
  <si>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</si>
  <si>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</si>
  <si>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</si>
  <si>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</si>
  <si>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</si>
  <si>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</si>
  <si>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</si>
  <si>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</si>
  <si>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</si>
  <si>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</si>
  <si>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</si>
  <si>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</si>
  <si>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</si>
  <si>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</si>
  <si>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</si>
  <si>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</si>
  <si>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</si>
  <si>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</si>
  <si>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</si>
  <si>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</si>
  <si>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</si>
  <si>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</si>
  <si>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</si>
  <si>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</si>
  <si>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</si>
  <si>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</si>
  <si>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</si>
  <si>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</si>
  <si>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</si>
  <si>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</si>
  <si>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</si>
  <si>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</si>
  <si>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</si>
  <si>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</si>
  <si>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</si>
  <si>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</si>
  <si>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</si>
  <si>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</si>
  <si>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</si>
  <si>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</si>
  <si>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</si>
  <si>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</si>
  <si>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</si>
  <si>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</si>
  <si>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</si>
  <si>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</si>
  <si>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</si>
  <si>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</si>
  <si>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</si>
  <si>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</si>
  <si>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</si>
  <si>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</si>
  <si>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</si>
  <si>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</si>
  <si>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</si>
  <si>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</si>
  <si>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</si>
  <si>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</si>
  <si>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</si>
  <si>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</si>
  <si>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</si>
  <si>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</si>
  <si>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</si>
  <si>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</si>
  <si>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</si>
  <si>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</si>
  <si>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</si>
  <si>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</si>
  <si>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</si>
  <si>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</si>
  <si>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</si>
  <si>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</si>
  <si>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</si>
  <si>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</si>
  <si>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</si>
  <si>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</si>
  <si>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</si>
  <si>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</si>
  <si>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</si>
  <si>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</si>
  <si>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</si>
  <si>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</si>
  <si>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</si>
  <si>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</si>
  <si>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</si>
  <si>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</si>
  <si>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</si>
  <si>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</si>
  <si>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</si>
  <si>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</si>
  <si>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</si>
  <si>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</si>
  <si>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</si>
  <si>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</si>
  <si>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</si>
  <si>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</si>
  <si>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</si>
  <si>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</si>
  <si>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</si>
  <si>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</si>
  <si>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</si>
  <si>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</si>
  <si>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</si>
  <si>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</si>
  <si>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</si>
  <si>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</si>
  <si>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</si>
  <si>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</si>
  <si>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</si>
  <si>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</si>
  <si>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</si>
  <si>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</si>
  <si>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</si>
  <si>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</si>
  <si>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</si>
  <si>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</si>
  <si>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</si>
  <si>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</si>
  <si>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</si>
  <si>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</si>
  <si>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</si>
  <si>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</si>
  <si>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</si>
  <si>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</si>
  <si>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</si>
  <si>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</si>
  <si>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</si>
  <si>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</si>
  <si>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</si>
  <si>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</si>
  <si>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</si>
  <si>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</si>
  <si>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</si>
  <si>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</si>
  <si>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</si>
  <si>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</si>
  <si>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</si>
  <si>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</si>
  <si>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</si>
  <si>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</si>
  <si>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</si>
  <si>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</si>
  <si>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</si>
  <si>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</si>
  <si>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</si>
  <si>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</si>
  <si>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</si>
  <si>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</si>
  <si>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</si>
  <si>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</si>
  <si>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</si>
  <si>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</si>
  <si>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</si>
  <si>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</si>
  <si>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</si>
  <si>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</si>
  <si>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</si>
  <si>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</si>
  <si>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</si>
  <si>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</si>
  <si>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</si>
  <si>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</si>
  <si>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</si>
  <si>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</si>
  <si>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</si>
  <si>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</si>
  <si>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</si>
  <si>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</si>
  <si>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</si>
  <si>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</si>
  <si>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</si>
  <si>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</si>
  <si>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</si>
  <si>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</si>
  <si>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</si>
  <si>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</si>
  <si>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</si>
  <si>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</si>
  <si>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</si>
  <si>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</si>
  <si>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</si>
  <si>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</si>
  <si>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</si>
  <si>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</si>
  <si>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</si>
  <si>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</si>
  <si>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</si>
  <si>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</si>
  <si>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</si>
  <si>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</si>
  <si>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</si>
  <si>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</si>
  <si>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</si>
  <si>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</si>
  <si>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</si>
  <si>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</si>
  <si>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</si>
  <si>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</si>
  <si>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</si>
  <si>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</si>
  <si>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</si>
  <si>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</si>
  <si>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</si>
  <si>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</si>
  <si>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</si>
  <si>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</si>
  <si>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</si>
  <si>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</si>
  <si>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</si>
  <si>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</si>
  <si>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</si>
  <si>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</si>
  <si>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</si>
  <si>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</si>
  <si>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</si>
  <si>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</si>
  <si>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</si>
  <si>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</si>
  <si>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</si>
  <si>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</si>
  <si>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</si>
  <si>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</si>
  <si>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</si>
  <si>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</si>
  <si>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</si>
  <si>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</si>
  <si>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</si>
  <si>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</si>
  <si>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</si>
  <si>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</si>
  <si>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</si>
  <si>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</si>
  <si>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</si>
  <si>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</si>
  <si>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</si>
  <si>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</si>
  <si>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</si>
  <si>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</si>
  <si>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</si>
  <si>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</si>
  <si>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</si>
  <si>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</si>
  <si>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</si>
  <si>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</si>
  <si>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</si>
  <si>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</si>
  <si>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</si>
  <si>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</si>
  <si>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</si>
  <si>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</si>
  <si>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</si>
  <si>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</si>
  <si>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</si>
  <si>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</si>
  <si>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</si>
  <si>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</si>
  <si>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</si>
  <si>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</si>
  <si>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</si>
  <si>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</si>
  <si>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</si>
  <si>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</si>
  <si>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</si>
  <si>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</si>
  <si>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</si>
  <si>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</si>
  <si>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</si>
  <si>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</si>
  <si>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</si>
  <si>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</si>
  <si>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</si>
  <si>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</si>
  <si>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</si>
  <si>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</si>
  <si>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</si>
  <si>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</si>
  <si>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</si>
  <si>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</si>
  <si>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</si>
  <si>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</si>
  <si>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</si>
  <si>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</si>
  <si>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</si>
  <si>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</si>
  <si>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</si>
  <si>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</si>
  <si>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</si>
  <si>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</si>
  <si>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</si>
  <si>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</si>
  <si>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</si>
  <si>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</si>
  <si>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</si>
  <si>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</si>
  <si>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</si>
  <si>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</si>
  <si>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</si>
  <si>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</si>
  <si>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</si>
  <si>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</si>
  <si>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</si>
  <si>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</si>
  <si>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</si>
  <si>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</si>
  <si>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</si>
  <si>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</si>
  <si>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</si>
  <si>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</si>
  <si>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</si>
  <si>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</si>
  <si>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</si>
  <si>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</si>
  <si>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</si>
  <si>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</si>
  <si>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</si>
  <si>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</si>
  <si>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</si>
  <si>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</si>
  <si>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</si>
  <si>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</si>
  <si>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</si>
  <si>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</si>
  <si>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</si>
  <si>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</si>
  <si>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</si>
  <si>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</si>
  <si>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</si>
  <si>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</si>
  <si>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</si>
  <si>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</si>
  <si>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</si>
  <si>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</si>
  <si>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</si>
  <si>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</si>
  <si>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</si>
  <si>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</si>
  <si>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</si>
  <si>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</si>
  <si>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</si>
  <si>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</si>
  <si>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</si>
  <si>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</si>
  <si>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</si>
  <si>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</si>
  <si>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</si>
  <si>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</si>
  <si>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</si>
  <si>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</si>
  <si>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</si>
  <si>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</si>
  <si>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</si>
  <si>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</si>
  <si>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</si>
  <si>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</si>
  <si>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</si>
  <si>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</si>
  <si>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</si>
  <si>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</si>
  <si>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</si>
  <si>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</si>
  <si>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</si>
  <si>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</si>
  <si>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</si>
  <si>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</si>
  <si>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</si>
  <si>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</si>
  <si>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</si>
  <si>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</si>
  <si>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</si>
  <si>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</si>
  <si>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</si>
  <si>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</si>
  <si>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</si>
  <si>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</si>
  <si>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</si>
  <si>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</si>
  <si>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</si>
  <si>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</si>
  <si>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</si>
  <si>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</si>
  <si>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</si>
  <si>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</si>
  <si>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</si>
  <si>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</si>
  <si>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</si>
  <si>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</si>
  <si>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</si>
  <si>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</si>
  <si>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</si>
  <si>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</si>
  <si>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</si>
  <si>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</si>
  <si>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</si>
  <si>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</si>
  <si>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</si>
  <si>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</si>
  <si>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</si>
  <si>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</si>
  <si>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</si>
  <si>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</si>
  <si>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</si>
  <si>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</si>
  <si>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</si>
  <si>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</si>
  <si>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</si>
  <si>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</si>
  <si>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</si>
  <si>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</si>
  <si>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</si>
  <si>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</si>
  <si>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</si>
  <si>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</si>
  <si>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</si>
  <si>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</si>
  <si>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</si>
  <si>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</si>
  <si>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</si>
  <si>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</si>
  <si>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</si>
  <si>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</si>
  <si>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</si>
  <si>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</si>
  <si>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</si>
  <si>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</si>
  <si>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</si>
  <si>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</si>
  <si>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</si>
  <si>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</si>
  <si>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</si>
  <si>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</si>
  <si>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</si>
  <si>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</si>
  <si>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</si>
  <si>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</si>
  <si>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</si>
  <si>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</si>
  <si>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</si>
  <si>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</si>
  <si>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</si>
  <si>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</si>
  <si>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</si>
  <si>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</si>
  <si>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</si>
  <si>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</si>
  <si>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</si>
  <si>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</si>
  <si>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</si>
  <si>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</si>
  <si>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</si>
  <si>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</si>
  <si>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</si>
  <si>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</si>
  <si>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</si>
  <si>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</si>
  <si>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</si>
  <si>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</si>
  <si>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</si>
  <si>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</si>
  <si>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</si>
  <si>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</si>
  <si>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</si>
  <si>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</si>
  <si>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</si>
  <si>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</si>
  <si>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</si>
  <si>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</si>
  <si>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</si>
  <si>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</si>
  <si>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</si>
  <si>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</si>
  <si>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</si>
  <si>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</si>
  <si>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</si>
  <si>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</si>
  <si>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</si>
  <si>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</si>
  <si>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</si>
  <si>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</si>
  <si>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</si>
  <si>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</si>
  <si>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</si>
  <si>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</si>
  <si>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</si>
  <si>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</si>
  <si>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</si>
  <si>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</si>
  <si>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</si>
  <si>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</si>
  <si>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</si>
  <si>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</si>
  <si>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</si>
  <si>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</si>
  <si>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</si>
  <si>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</si>
  <si>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</si>
  <si>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</si>
  <si>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</si>
  <si>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</si>
  <si>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</si>
  <si>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</si>
  <si>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</si>
  <si>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</si>
  <si>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</si>
  <si>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</si>
  <si>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</si>
  <si>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</si>
  <si>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</si>
  <si>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</si>
  <si>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</si>
  <si>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</si>
  <si>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</si>
  <si>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</si>
  <si>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</si>
  <si>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</si>
  <si>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</si>
  <si>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</si>
  <si>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</si>
  <si>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</si>
  <si>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</si>
  <si>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</si>
  <si>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</si>
  <si>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</si>
  <si>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</si>
  <si>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</si>
  <si>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</si>
  <si>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</si>
  <si>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</si>
  <si>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</si>
  <si>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</si>
  <si>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</si>
  <si>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</si>
  <si>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</si>
  <si>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</si>
  <si>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</si>
  <si>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</si>
  <si>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</si>
  <si>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</si>
  <si>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</si>
  <si>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</si>
  <si>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</si>
  <si>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</si>
  <si>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</si>
  <si>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</si>
  <si>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</si>
  <si>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</si>
  <si>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</si>
  <si>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</si>
  <si>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</si>
  <si>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</si>
  <si>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</si>
  <si>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</si>
  <si>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</si>
  <si>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</si>
  <si>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</si>
  <si>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</si>
  <si>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</si>
  <si>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</si>
  <si>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</si>
  <si>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</si>
  <si>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</si>
  <si>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</si>
  <si>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</si>
  <si>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</si>
  <si>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</si>
  <si>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</si>
  <si>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</si>
  <si>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</si>
  <si>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</si>
  <si>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</si>
  <si>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</si>
  <si>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</si>
  <si>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</si>
  <si>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</si>
  <si>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</si>
  <si>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</si>
  <si>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</si>
  <si>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</si>
  <si>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</si>
  <si>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</si>
  <si>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</si>
  <si>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</si>
  <si>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</si>
  <si>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</si>
  <si>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</si>
  <si>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</si>
  <si>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</si>
  <si>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</si>
  <si>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</si>
  <si>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</si>
  <si>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</si>
  <si>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</si>
  <si>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</si>
  <si>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</si>
  <si>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</si>
  <si>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</si>
  <si>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</si>
  <si>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</si>
  <si>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</si>
  <si>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</si>
  <si>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</si>
  <si>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</si>
  <si>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</si>
  <si>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</si>
  <si>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</si>
  <si>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</si>
  <si>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</si>
  <si>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</si>
  <si>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</si>
  <si>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</si>
  <si>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</si>
  <si>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</si>
  <si>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</si>
  <si>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</si>
  <si>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</si>
  <si>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</si>
  <si>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</si>
  <si>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</si>
  <si>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</si>
  <si>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</si>
  <si>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</si>
  <si>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</si>
  <si>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</si>
  <si>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</si>
  <si>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</si>
  <si>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</si>
  <si>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</si>
  <si>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</si>
  <si>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</si>
  <si>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</si>
  <si>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</si>
  <si>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</si>
  <si>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</si>
  <si>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</si>
  <si>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</si>
  <si>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</si>
  <si>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</si>
  <si>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</si>
  <si>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</si>
  <si>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</si>
  <si>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</si>
  <si>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</si>
  <si>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</si>
  <si>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</si>
  <si>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</si>
  <si>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</si>
  <si>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</si>
  <si>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</si>
  <si>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</si>
  <si>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</si>
  <si>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</si>
  <si>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</si>
  <si>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</si>
  <si>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</si>
  <si>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</si>
  <si>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</si>
  <si>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</si>
  <si>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</si>
  <si>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</si>
  <si>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</si>
  <si>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</si>
  <si>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</si>
  <si>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</si>
  <si>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</si>
  <si>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</si>
  <si>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</si>
  <si>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</si>
  <si>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</si>
  <si>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</si>
  <si>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</si>
  <si>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</si>
  <si>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</si>
  <si>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</si>
  <si>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</si>
  <si>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</si>
  <si>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</si>
  <si>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</si>
  <si>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</si>
  <si>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</si>
  <si>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</si>
  <si>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</si>
  <si>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</si>
  <si>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</si>
  <si>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</si>
  <si>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</si>
  <si>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</si>
  <si>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</si>
  <si>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</si>
  <si>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</si>
  <si>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</si>
  <si>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</si>
  <si>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</si>
  <si>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</si>
  <si>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</si>
  <si>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</si>
  <si>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</si>
  <si>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</si>
  <si>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</si>
  <si>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</si>
  <si>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</si>
  <si>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</si>
  <si>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</si>
  <si>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</si>
  <si>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</si>
  <si>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</si>
  <si>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</si>
  <si>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</si>
  <si>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</si>
  <si>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</si>
  <si>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</si>
  <si>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</si>
  <si>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</si>
  <si>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</si>
  <si>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</si>
  <si>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</si>
  <si>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</si>
  <si>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</si>
  <si>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</si>
  <si>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</si>
  <si>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</si>
  <si>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</si>
  <si>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</si>
  <si>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</si>
  <si>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</si>
  <si>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</si>
  <si>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</si>
  <si>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</si>
  <si>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</si>
  <si>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</si>
  <si>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</si>
  <si>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</si>
  <si>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</si>
  <si>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</si>
  <si>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</si>
  <si>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</si>
  <si>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</si>
  <si>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</si>
  <si>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</si>
  <si>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</si>
  <si>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</si>
  <si>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</si>
  <si>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</si>
  <si>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</si>
  <si>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</si>
  <si>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</si>
  <si>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</si>
  <si>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</si>
  <si>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</si>
  <si>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</si>
  <si>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</si>
  <si>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</si>
  <si>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</si>
  <si>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</si>
  <si>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</si>
  <si>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</si>
  <si>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</si>
  <si>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</si>
  <si>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</si>
  <si>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</si>
  <si>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</si>
  <si>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</si>
  <si>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</si>
  <si>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</si>
  <si>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</si>
  <si>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</si>
  <si>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</si>
  <si>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</si>
  <si>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</si>
  <si>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</si>
  <si>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</si>
  <si>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</si>
  <si>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</si>
  <si>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</si>
  <si>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</si>
  <si>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</si>
  <si>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</si>
  <si>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</si>
  <si>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</si>
  <si>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</si>
  <si>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</si>
  <si>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</si>
  <si>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</si>
  <si>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</si>
  <si>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</si>
  <si>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</si>
  <si>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</si>
  <si>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</si>
  <si>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</si>
  <si>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</si>
  <si>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</si>
  <si>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</si>
  <si>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</si>
  <si>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</si>
  <si>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</si>
  <si>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</si>
  <si>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</si>
  <si>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</si>
  <si>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</si>
  <si>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</si>
  <si>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</si>
  <si>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</si>
  <si>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</si>
  <si>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</si>
  <si>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</si>
  <si>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</si>
  <si>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</si>
  <si>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</si>
  <si>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</si>
  <si>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</si>
  <si>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</si>
  <si>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</si>
  <si>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</si>
  <si>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</si>
  <si>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</si>
  <si>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</si>
  <si>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</si>
  <si>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</si>
  <si>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</si>
  <si>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</si>
  <si>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</si>
  <si>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</si>
  <si>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</si>
  <si>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</si>
  <si>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</si>
  <si>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</si>
  <si>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</si>
  <si>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</si>
  <si>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</si>
  <si>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</si>
  <si>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</si>
  <si>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</si>
  <si>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</si>
  <si>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</si>
  <si>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</si>
  <si>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</si>
  <si>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</si>
  <si>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</si>
  <si>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</si>
  <si>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</si>
  <si>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</si>
  <si>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</si>
  <si>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</si>
  <si>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</si>
  <si>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</si>
  <si>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</si>
  <si>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</si>
  <si>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</si>
  <si>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</si>
  <si>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</si>
  <si>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</si>
  <si>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</si>
  <si>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</si>
  <si>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</si>
  <si>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</si>
  <si>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</si>
  <si>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</si>
  <si>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</si>
  <si>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</si>
  <si>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</si>
  <si>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</si>
  <si>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</si>
  <si>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</si>
  <si>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</si>
  <si>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</si>
  <si>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</si>
  <si>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</si>
  <si>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</si>
  <si>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</si>
  <si>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</si>
  <si>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</si>
  <si>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</si>
  <si>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</si>
  <si>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</si>
  <si>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</si>
  <si>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</si>
  <si>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</si>
  <si>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</si>
  <si>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</si>
  <si>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</si>
  <si>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</si>
  <si>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</si>
  <si>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</si>
  <si>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</si>
  <si>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</si>
  <si>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</si>
  <si>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</si>
  <si>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</si>
  <si>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</si>
  <si>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</si>
  <si>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</si>
  <si>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</si>
  <si>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</si>
  <si>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</si>
  <si>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</si>
  <si>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</si>
  <si>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</si>
  <si>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</si>
  <si>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</si>
  <si>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</si>
  <si>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</si>
  <si>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</si>
  <si>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</si>
  <si>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</si>
  <si>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</si>
  <si>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</si>
  <si>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</si>
  <si>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</si>
  <si>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</si>
  <si>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</si>
  <si>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</si>
  <si>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</si>
  <si>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</si>
  <si>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</si>
  <si>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</si>
  <si>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</si>
  <si>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</si>
  <si>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</si>
  <si>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</si>
  <si>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</si>
  <si>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</si>
  <si>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</si>
  <si>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</si>
  <si>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</si>
  <si>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</si>
  <si>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</si>
  <si>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</si>
  <si>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</si>
  <si>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</si>
  <si>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</si>
  <si>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</si>
  <si>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</si>
  <si>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</si>
  <si>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</si>
  <si>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</si>
  <si>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</si>
  <si>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</si>
  <si>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</si>
  <si>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</si>
  <si>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</si>
  <si>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</si>
  <si>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</si>
  <si>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</si>
  <si>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</si>
  <si>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</si>
  <si>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</si>
  <si>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</si>
  <si>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</si>
  <si>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</si>
  <si>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</si>
  <si>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</si>
  <si>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</si>
  <si>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</si>
  <si>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</si>
  <si>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</si>
  <si>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</si>
  <si>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</si>
  <si>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</si>
  <si>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</si>
  <si>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</si>
  <si>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</si>
  <si>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</si>
  <si>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</si>
  <si>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</si>
  <si>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</si>
  <si>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</si>
  <si>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</si>
  <si>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</si>
  <si>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</si>
  <si>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</si>
  <si>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</si>
  <si>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</si>
  <si>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</si>
  <si>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</si>
  <si>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</si>
  <si>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</si>
  <si>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</si>
  <si>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</si>
  <si>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</si>
  <si>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</si>
  <si>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</si>
  <si>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</si>
  <si>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</si>
  <si>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</si>
  <si>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</si>
  <si>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</si>
  <si>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</si>
  <si>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</si>
  <si>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</si>
  <si>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</si>
  <si>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</si>
  <si>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</si>
  <si>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</si>
  <si>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</si>
  <si>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</si>
  <si>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</si>
  <si>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</si>
  <si>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</si>
  <si>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</si>
  <si>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</si>
  <si>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</si>
  <si>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</si>
  <si>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</si>
  <si>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</si>
  <si>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</si>
  <si>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</si>
  <si>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</si>
  <si>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</si>
  <si>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</si>
  <si>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</si>
  <si>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</si>
  <si>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</si>
  <si>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</si>
  <si>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</si>
  <si>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</si>
  <si>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</si>
  <si>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</si>
  <si>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</si>
  <si>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</si>
  <si>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</si>
  <si>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</si>
  <si>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</si>
  <si>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</si>
  <si>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</si>
  <si>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</si>
  <si>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</si>
  <si>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</si>
  <si>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</si>
  <si>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</si>
  <si>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</si>
  <si>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</si>
  <si>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</si>
  <si>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</si>
  <si>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</si>
  <si>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</si>
  <si>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</si>
  <si>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</si>
  <si>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</si>
  <si>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</si>
  <si>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</si>
  <si>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</si>
  <si>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</si>
  <si>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</si>
  <si>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</si>
  <si>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</si>
  <si>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</si>
  <si>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</si>
  <si>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</si>
  <si>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</si>
  <si>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</si>
  <si>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</si>
  <si>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</si>
  <si>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</si>
  <si>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</si>
  <si>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</si>
  <si>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</si>
  <si>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</si>
  <si>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</si>
  <si>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</si>
  <si>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</si>
  <si>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</si>
  <si>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</si>
  <si>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</si>
  <si>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</si>
  <si>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</si>
  <si>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</si>
  <si>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</si>
  <si>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</si>
  <si>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</si>
  <si>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</si>
  <si>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</si>
  <si>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</si>
  <si>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</si>
  <si>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</si>
  <si>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</si>
  <si>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</si>
  <si>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</si>
  <si>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</si>
  <si>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</si>
  <si>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</si>
  <si>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</si>
  <si>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</si>
  <si>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</si>
  <si>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</si>
  <si>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</si>
  <si>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</si>
  <si>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</si>
  <si>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</si>
  <si>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</si>
  <si>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</si>
  <si>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</si>
  <si>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</si>
  <si>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</si>
  <si>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</si>
  <si>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</si>
  <si>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</si>
  <si>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</si>
  <si>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</si>
  <si>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</si>
  <si>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</si>
  <si>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</si>
  <si>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</si>
  <si>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</si>
  <si>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</si>
  <si>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</si>
  <si>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</si>
  <si>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</si>
  <si>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</si>
  <si>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</si>
  <si>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</si>
  <si>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</si>
  <si>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</si>
  <si>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</si>
  <si>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</si>
  <si>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</si>
  <si>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</si>
  <si>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</si>
  <si>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</si>
  <si>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</si>
  <si>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</si>
  <si>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</si>
  <si>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</si>
  <si>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</si>
  <si>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</si>
  <si>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</si>
  <si>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</si>
  <si>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</si>
  <si>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</si>
  <si>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</si>
  <si>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</si>
  <si>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</si>
  <si>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</si>
  <si>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</si>
  <si>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</si>
  <si>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</si>
  <si>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</si>
  <si>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</si>
  <si>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</si>
  <si>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</si>
  <si>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</si>
  <si>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</si>
  <si>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</si>
  <si>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</si>
  <si>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</si>
  <si>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</si>
  <si>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</si>
  <si>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</si>
  <si>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</si>
  <si>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</si>
  <si>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</si>
  <si>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</si>
  <si>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</si>
  <si>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</si>
  <si>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</si>
  <si>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</si>
  <si>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</si>
  <si>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</si>
  <si>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</si>
  <si>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</si>
  <si>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</si>
  <si>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</si>
  <si>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</si>
  <si>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</si>
  <si>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</si>
  <si>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</si>
  <si>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</si>
  <si>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</si>
  <si>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</si>
  <si>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</si>
  <si>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</si>
  <si>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</si>
  <si>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</si>
  <si>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</si>
  <si>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</si>
  <si>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</si>
  <si>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</si>
  <si>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</si>
  <si>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</si>
  <si>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</si>
  <si>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</si>
  <si>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</si>
  <si>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</si>
  <si>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</si>
  <si>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</si>
  <si>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</si>
  <si>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</si>
  <si>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</si>
  <si>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</si>
  <si>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</si>
  <si>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</si>
  <si>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</si>
  <si>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</si>
  <si>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</si>
  <si>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</si>
  <si>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</si>
  <si>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</si>
  <si>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</si>
  <si>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</si>
  <si>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</si>
  <si>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</si>
  <si>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</si>
  <si>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</si>
  <si>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</si>
  <si>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</si>
  <si>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</si>
  <si>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</si>
  <si>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</si>
  <si>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</si>
  <si>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</si>
  <si>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</si>
  <si>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</si>
  <si>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</si>
  <si>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</si>
  <si>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</si>
  <si>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</si>
  <si>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</si>
  <si>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</si>
  <si>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</si>
  <si>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</si>
  <si>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</si>
  <si>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</si>
  <si>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</si>
  <si>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</si>
  <si>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</si>
  <si>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</si>
  <si>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</si>
  <si>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</si>
  <si>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</si>
  <si>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</si>
  <si>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</si>
  <si>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</si>
  <si>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</si>
  <si>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</si>
  <si>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</si>
  <si>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</si>
  <si>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</si>
  <si>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</si>
  <si>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</si>
  <si>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</si>
  <si>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</si>
  <si>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</si>
  <si>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</si>
  <si>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</si>
  <si>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</si>
  <si>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</si>
  <si>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</si>
  <si>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</si>
  <si>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</si>
  <si>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</si>
  <si>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</si>
  <si>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</si>
  <si>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</si>
  <si>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</si>
  <si>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</si>
  <si>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</si>
  <si>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</si>
  <si>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</si>
  <si>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</si>
  <si>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</si>
  <si>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</si>
  <si>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</si>
  <si>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</si>
  <si>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</si>
  <si>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</si>
  <si>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</si>
  <si>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</si>
  <si>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</si>
  <si>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</si>
  <si>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</si>
  <si>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</si>
  <si>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</si>
  <si>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</si>
  <si>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</si>
  <si>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</si>
  <si>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</si>
  <si>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</si>
  <si>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</si>
  <si>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</si>
  <si>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</si>
  <si>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</si>
  <si>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</si>
  <si>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</si>
  <si>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</si>
  <si>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</si>
  <si>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</si>
  <si>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</si>
  <si>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</si>
  <si>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</si>
  <si>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</si>
  <si>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</si>
  <si>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</si>
  <si>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</si>
  <si>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</si>
  <si>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</si>
  <si>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</si>
  <si>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</si>
  <si>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</si>
  <si>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</si>
  <si>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</si>
  <si>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</si>
  <si>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</si>
  <si>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</si>
  <si>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</si>
  <si>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</si>
  <si>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</si>
  <si>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</si>
  <si>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</si>
  <si>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</si>
  <si>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</si>
  <si>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</si>
  <si>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</si>
  <si>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</si>
  <si>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</si>
  <si>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</si>
  <si>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</si>
  <si>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</si>
  <si>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</si>
  <si>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</si>
  <si>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</si>
  <si>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</si>
  <si>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</si>
  <si>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</si>
  <si>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</si>
  <si>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</si>
  <si>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</si>
  <si>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</si>
  <si>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</si>
  <si>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</si>
  <si>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</si>
  <si>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</si>
  <si>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</si>
  <si>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</si>
  <si>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</si>
  <si>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</si>
  <si>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</si>
  <si>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</si>
  <si>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</si>
  <si>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</si>
  <si>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</si>
  <si>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</si>
  <si>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</si>
  <si>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</si>
  <si>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</si>
  <si>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</si>
  <si>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</si>
  <si>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</si>
  <si>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</si>
  <si>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</si>
  <si>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</si>
  <si>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</si>
  <si>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</si>
  <si>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</si>
  <si>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</si>
  <si>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</si>
  <si>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</si>
  <si>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</si>
  <si>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</si>
  <si>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</si>
  <si>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</si>
  <si>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</si>
  <si>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</si>
  <si>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</si>
  <si>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</si>
  <si>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</si>
  <si>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</si>
  <si>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</si>
  <si>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</si>
  <si>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</si>
  <si>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</si>
  <si>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</si>
  <si>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</si>
  <si>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</si>
  <si>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</si>
  <si>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</si>
  <si>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</si>
  <si>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</si>
  <si>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</si>
  <si>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</si>
  <si>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</si>
  <si>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</si>
  <si>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</si>
  <si>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</si>
  <si>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</si>
  <si>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</si>
  <si>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</si>
  <si>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</si>
  <si>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</si>
  <si>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</si>
  <si>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</si>
  <si>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</si>
  <si>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</si>
  <si>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</si>
  <si>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</si>
  <si>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</si>
  <si>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</si>
  <si>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</si>
  <si>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</si>
  <si>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</si>
  <si>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</si>
  <si>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</si>
  <si>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</si>
  <si>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</si>
  <si>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</si>
  <si>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</si>
  <si>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</si>
  <si>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</si>
  <si>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</si>
  <si>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</si>
  <si>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</si>
  <si>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</si>
  <si>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</si>
  <si>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</si>
  <si>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</si>
  <si>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</si>
  <si>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</si>
  <si>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</si>
  <si>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</si>
  <si>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</si>
  <si>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</si>
  <si>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</si>
  <si>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</si>
  <si>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</si>
  <si>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</si>
  <si>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</si>
  <si>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</si>
  <si>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</si>
  <si>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</si>
  <si>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</si>
  <si>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</si>
  <si>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</si>
  <si>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</si>
  <si>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</si>
  <si>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</si>
  <si>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</si>
  <si>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</si>
  <si>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</si>
  <si>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</si>
  <si>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</si>
  <si>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</si>
  <si>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</si>
  <si>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</si>
  <si>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</si>
  <si>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</si>
  <si>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</si>
  <si>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</si>
  <si>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</si>
  <si>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</si>
  <si>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</si>
  <si>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</si>
  <si>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</si>
  <si>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</si>
  <si>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</si>
  <si>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</si>
  <si>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</si>
  <si>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</si>
  <si>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</si>
  <si>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</si>
  <si>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</si>
  <si>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</si>
  <si>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</si>
  <si>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</si>
  <si>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</si>
  <si>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</si>
  <si>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</si>
  <si>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</si>
  <si>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</si>
  <si>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</si>
  <si>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</si>
  <si>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</si>
  <si>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</si>
  <si>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</si>
  <si>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</si>
  <si>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</si>
  <si>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</si>
  <si>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</si>
  <si>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</si>
  <si>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</si>
  <si>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</si>
  <si>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</si>
  <si>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</si>
  <si>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</si>
  <si>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</si>
  <si>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</si>
  <si>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</si>
  <si>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</si>
  <si>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</si>
  <si>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</si>
  <si>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</si>
  <si>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</si>
  <si>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</si>
  <si>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</si>
  <si>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</si>
  <si>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</si>
  <si>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</si>
  <si>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</si>
  <si>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</si>
  <si>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</si>
  <si>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</si>
  <si>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</si>
  <si>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</si>
  <si>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</si>
  <si>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</si>
  <si>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</si>
  <si>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</si>
  <si>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</si>
  <si>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</si>
  <si>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</si>
  <si>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</si>
  <si>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</si>
  <si>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</si>
  <si>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</si>
  <si>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</si>
  <si>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</si>
  <si>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</si>
  <si>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</si>
  <si>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</si>
  <si>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</si>
  <si>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</si>
  <si>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</si>
  <si>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</si>
  <si>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</si>
  <si>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</si>
  <si>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</si>
  <si>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</si>
  <si>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</si>
  <si>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</si>
  <si>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</si>
  <si>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</si>
  <si>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</si>
  <si>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</si>
  <si>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</si>
  <si>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</si>
  <si>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</si>
  <si>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</si>
  <si>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</si>
  <si>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</si>
  <si>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</si>
  <si>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</si>
  <si>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</si>
  <si>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</si>
  <si>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</si>
  <si>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</si>
  <si>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</si>
  <si>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</si>
  <si>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</si>
  <si>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</si>
  <si>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</si>
  <si>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</si>
  <si>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</si>
  <si>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</si>
  <si>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</si>
  <si>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</si>
  <si>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</si>
  <si>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</si>
  <si>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</si>
  <si>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</si>
  <si>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</si>
  <si>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</si>
  <si>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</si>
  <si>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</si>
  <si>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</si>
  <si>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</si>
  <si>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</si>
  <si>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</si>
  <si>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</si>
  <si>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</si>
  <si>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</si>
  <si>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</si>
  <si>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</si>
  <si>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</si>
  <si>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</si>
  <si>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</si>
  <si>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</si>
  <si>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</si>
  <si>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</si>
  <si>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</si>
  <si>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</si>
  <si>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</si>
  <si>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</si>
  <si>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</si>
  <si>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</si>
  <si>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</si>
  <si>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</si>
  <si>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</si>
  <si>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</si>
  <si>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</si>
  <si>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</si>
  <si>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</si>
  <si>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</si>
  <si>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</si>
  <si>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</si>
  <si>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</si>
  <si>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</si>
  <si>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</si>
  <si>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</si>
  <si>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</si>
  <si>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</si>
  <si>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</si>
  <si>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</si>
  <si>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</si>
  <si>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</si>
  <si>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</si>
  <si>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</si>
  <si>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</si>
  <si>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</si>
  <si>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</si>
  <si>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</si>
  <si>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</si>
  <si>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</si>
  <si>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</si>
  <si>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</si>
  <si>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</si>
  <si>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</si>
  <si>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</si>
  <si>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</si>
  <si>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</si>
  <si>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</si>
  <si>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</si>
  <si>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</si>
  <si>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</si>
  <si>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</si>
  <si>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</si>
  <si>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</si>
  <si>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</si>
  <si>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</si>
  <si>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</si>
  <si>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</si>
  <si>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</si>
  <si>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</si>
  <si>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</si>
  <si>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</si>
  <si>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</si>
  <si>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</si>
  <si>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</si>
  <si>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</si>
  <si>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</si>
  <si>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</si>
  <si>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</si>
  <si>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</si>
  <si>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</si>
  <si>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</si>
  <si>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</si>
  <si>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</si>
  <si>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</si>
  <si>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</si>
  <si>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</si>
  <si>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</si>
  <si>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</si>
  <si>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</si>
  <si>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</si>
  <si>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</si>
  <si>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</si>
  <si>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</si>
  <si>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</si>
  <si>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</si>
  <si>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</si>
  <si>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</si>
  <si>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</si>
  <si>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</si>
  <si>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</si>
  <si>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</si>
  <si>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</si>
  <si>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</si>
  <si>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</si>
  <si>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</si>
  <si>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</si>
  <si>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</si>
  <si>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</si>
  <si>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</si>
  <si>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</si>
  <si>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</si>
  <si>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</si>
  <si>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</si>
  <si>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</si>
  <si>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</si>
  <si>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</si>
  <si>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</si>
  <si>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</si>
  <si>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</si>
  <si>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</si>
  <si>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</si>
  <si>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</si>
  <si>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</si>
  <si>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</si>
  <si>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</si>
  <si>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</si>
  <si>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</si>
  <si>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</si>
  <si>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</si>
  <si>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</si>
  <si>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</si>
  <si>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</si>
  <si>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</si>
  <si>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</si>
  <si>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</si>
  <si>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</si>
  <si>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</si>
  <si>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</si>
  <si>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</si>
  <si>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</si>
  <si>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</si>
  <si>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</si>
  <si>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</si>
  <si>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</si>
  <si>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</si>
  <si>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</si>
  <si>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</si>
  <si>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</si>
  <si>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</si>
  <si>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</si>
  <si>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</si>
  <si>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</si>
  <si>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</si>
  <si>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</si>
  <si>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</si>
  <si>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</si>
  <si>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</si>
  <si>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</si>
  <si>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</si>
  <si>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</si>
  <si>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</si>
  <si>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</si>
  <si>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</si>
  <si>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</si>
  <si>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</si>
  <si>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</si>
  <si>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</si>
  <si>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</si>
  <si>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</si>
  <si>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</si>
  <si>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</si>
  <si>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</si>
  <si>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</si>
  <si>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</si>
  <si>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</si>
  <si>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</si>
  <si>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</si>
  <si>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</si>
  <si>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</si>
  <si>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</si>
  <si>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</si>
  <si>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</si>
  <si>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</si>
  <si>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</si>
  <si>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</si>
  <si>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</si>
  <si>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</si>
  <si>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</si>
  <si>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</si>
  <si>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</si>
  <si>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</si>
  <si>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</si>
  <si>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</si>
  <si>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</si>
  <si>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</si>
  <si>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</si>
  <si>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</si>
  <si>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</si>
  <si>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</si>
  <si>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</si>
  <si>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</si>
  <si>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</si>
  <si>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</si>
  <si>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</si>
  <si>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</si>
  <si>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</si>
  <si>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</si>
  <si>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</si>
  <si>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</si>
  <si>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</si>
  <si>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</si>
  <si>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</si>
  <si>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</si>
  <si>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</si>
  <si>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</si>
  <si>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</si>
  <si>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</si>
  <si>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</si>
  <si>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</si>
  <si>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</si>
  <si>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</si>
  <si>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</si>
  <si>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</si>
  <si>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</si>
  <si>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</si>
  <si>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</si>
  <si>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</si>
  <si>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</si>
  <si>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</si>
  <si>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</si>
  <si>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</si>
  <si>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</si>
  <si>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</si>
  <si>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</si>
  <si>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</si>
  <si>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</si>
  <si>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</si>
  <si>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</si>
  <si>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</si>
  <si>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</si>
  <si>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</si>
  <si>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</si>
  <si>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</si>
  <si>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</si>
  <si>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</si>
  <si>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</si>
  <si>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</si>
  <si>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</si>
  <si>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</si>
  <si>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</si>
  <si>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</si>
  <si>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</si>
  <si>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</si>
  <si>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</si>
  <si>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</si>
  <si>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</si>
  <si>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</si>
  <si>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</si>
  <si>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</si>
  <si>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</si>
  <si>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</si>
  <si>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</si>
  <si>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</si>
  <si>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</si>
  <si>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</si>
  <si>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</si>
  <si>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</si>
  <si>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</si>
  <si>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</si>
  <si>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</si>
  <si>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</si>
  <si>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</si>
  <si>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</si>
  <si>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</si>
  <si>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</si>
  <si>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</si>
  <si>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</si>
  <si>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</si>
  <si>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</si>
  <si>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</si>
  <si>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</si>
  <si>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</si>
  <si>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</si>
  <si>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</si>
  <si>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</si>
  <si>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</si>
  <si>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</si>
  <si>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</si>
  <si>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</si>
  <si>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</si>
  <si>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</si>
  <si>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</si>
  <si>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</si>
  <si>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</si>
  <si>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</si>
  <si>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</si>
  <si>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</si>
  <si>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</si>
  <si>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</si>
  <si>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</si>
  <si>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</si>
  <si>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</si>
  <si>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</si>
  <si>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</si>
  <si>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</si>
  <si>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</si>
  <si>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</si>
  <si>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</si>
  <si>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</si>
  <si>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</si>
  <si>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</si>
  <si>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</si>
  <si>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</si>
  <si>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</si>
  <si>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</si>
  <si>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</si>
  <si>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</si>
  <si>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</si>
  <si>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</si>
  <si>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</si>
  <si>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</si>
  <si>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</si>
  <si>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</si>
  <si>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</si>
  <si>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</si>
  <si>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</si>
  <si>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</si>
  <si>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</si>
  <si>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</si>
  <si>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</si>
  <si>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</si>
  <si>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</si>
  <si>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</si>
  <si>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</si>
  <si>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</si>
  <si>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</si>
  <si>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</si>
  <si>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</si>
  <si>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</si>
  <si>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</si>
  <si>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</si>
  <si>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</si>
  <si>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</si>
  <si>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</si>
  <si>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</si>
  <si>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</si>
  <si>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</si>
  <si>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</si>
  <si>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</si>
  <si>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</si>
  <si>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</si>
  <si>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</si>
  <si>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</si>
  <si>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</si>
  <si>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</si>
  <si>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</si>
  <si>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</si>
  <si>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</si>
  <si>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</si>
  <si>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</si>
  <si>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</si>
  <si>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</si>
  <si>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</si>
  <si>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</si>
  <si>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</si>
  <si>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</si>
  <si>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</si>
  <si>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</si>
  <si>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</si>
  <si>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</si>
  <si>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</si>
  <si>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</si>
  <si>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</si>
  <si>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</si>
  <si>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</si>
  <si>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</si>
  <si>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</si>
  <si>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</si>
  <si>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</si>
  <si>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</si>
  <si>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</si>
  <si>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</si>
  <si>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</si>
  <si>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</si>
  <si>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</si>
  <si>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</si>
  <si>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</si>
  <si>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</si>
  <si>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</si>
  <si>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</si>
  <si>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</si>
  <si>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</si>
  <si>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</si>
  <si>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</si>
  <si>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</si>
  <si>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</si>
  <si>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</si>
  <si>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</si>
  <si>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</si>
  <si>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</si>
  <si>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</si>
  <si>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</si>
  <si>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</si>
  <si>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</si>
  <si>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</si>
  <si>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</si>
  <si>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</si>
  <si>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</si>
  <si>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</si>
  <si>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</si>
  <si>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</si>
  <si>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</si>
  <si>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</si>
  <si>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</si>
  <si>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</si>
  <si>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</si>
  <si>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</si>
  <si>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</si>
  <si>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</si>
  <si>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</si>
  <si>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</si>
  <si>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</si>
  <si>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</si>
  <si>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</si>
  <si>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</si>
  <si>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</si>
  <si>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</si>
  <si>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</si>
  <si>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</si>
  <si>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</si>
  <si>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</si>
  <si>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</si>
  <si>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</si>
  <si>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</si>
  <si>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</si>
  <si>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</si>
  <si>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</si>
  <si>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</si>
  <si>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</si>
  <si>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</si>
  <si>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</si>
  <si>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</si>
  <si>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</si>
  <si>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</si>
  <si>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</si>
  <si>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</si>
  <si>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</si>
  <si>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</si>
  <si>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</si>
  <si>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</si>
  <si>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</si>
  <si>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</si>
  <si>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</si>
  <si>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</si>
  <si>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</si>
  <si>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</si>
  <si>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</si>
  <si>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</si>
  <si>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</si>
  <si>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</si>
  <si>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</si>
  <si>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</si>
  <si>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</si>
  <si>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</si>
  <si>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</si>
  <si>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</si>
  <si>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</si>
  <si>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</si>
  <si>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</si>
  <si>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</si>
  <si>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</si>
  <si>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</si>
  <si>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</si>
  <si>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</si>
  <si>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</si>
  <si>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</si>
  <si>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</si>
  <si>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</si>
  <si>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</si>
  <si>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</si>
  <si>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</si>
  <si>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</si>
  <si>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</si>
  <si>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</si>
  <si>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</si>
  <si>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</si>
  <si>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</si>
  <si>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</si>
  <si>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</si>
  <si>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</si>
  <si>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</si>
  <si>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</si>
  <si>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</si>
  <si>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</si>
  <si>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</si>
  <si>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</si>
  <si>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</si>
  <si>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</si>
  <si>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</si>
  <si>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</si>
  <si>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</si>
  <si>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</si>
  <si>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</si>
  <si>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</si>
  <si>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</si>
  <si>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</si>
  <si>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</si>
  <si>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</si>
  <si>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</si>
  <si>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</si>
  <si>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</si>
  <si>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</si>
  <si>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</si>
  <si>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</si>
  <si>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</si>
  <si>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</si>
  <si>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</si>
  <si>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</si>
  <si>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</si>
  <si>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</si>
  <si>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</si>
  <si>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</si>
  <si>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</si>
  <si>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</si>
  <si>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</si>
  <si>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</si>
  <si>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</si>
  <si>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</si>
  <si>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</si>
  <si>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</si>
  <si>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</si>
  <si>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</si>
  <si>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</si>
  <si>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</si>
  <si>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</si>
  <si>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</si>
  <si>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</si>
  <si>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</si>
  <si>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</si>
  <si>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</si>
  <si>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</si>
  <si>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</si>
  <si>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</si>
  <si>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</si>
  <si>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</si>
  <si>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</si>
  <si>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</si>
  <si>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</si>
  <si>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</si>
  <si>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</si>
  <si>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</si>
  <si>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</si>
  <si>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</si>
  <si>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</si>
  <si>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</si>
  <si>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</si>
  <si>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</si>
  <si>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</si>
  <si>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</si>
  <si>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</si>
  <si>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</si>
  <si>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</si>
  <si>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</si>
  <si>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</si>
  <si>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</si>
  <si>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</si>
  <si>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</si>
  <si>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</si>
  <si>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</si>
  <si>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</si>
  <si>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</si>
  <si>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</si>
  <si>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</si>
  <si>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</si>
  <si>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</si>
  <si>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</si>
  <si>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</si>
  <si>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</si>
  <si>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</si>
  <si>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</si>
  <si>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</si>
  <si>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</si>
  <si>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</si>
  <si>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</si>
  <si>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</si>
  <si>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</si>
  <si>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</si>
  <si>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</si>
  <si>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</si>
  <si>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</si>
  <si>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</si>
  <si>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</si>
  <si>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</si>
  <si>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</si>
  <si>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</si>
  <si>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</si>
  <si>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</si>
  <si>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</si>
  <si>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</si>
  <si>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</si>
  <si>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</si>
  <si>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</si>
  <si>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</si>
  <si>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</si>
  <si>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</si>
  <si>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</si>
  <si>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</si>
  <si>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</si>
  <si>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</si>
  <si>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</si>
  <si>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</si>
  <si>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</si>
  <si>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</si>
  <si>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</si>
  <si>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</si>
  <si>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</si>
  <si>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</si>
  <si>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</si>
  <si>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</si>
  <si>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</si>
  <si>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</si>
  <si>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</si>
  <si>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</si>
  <si>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</si>
  <si>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</si>
  <si>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</si>
  <si>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</si>
  <si>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</si>
  <si>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</si>
  <si>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</si>
  <si>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</si>
  <si>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</si>
  <si>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</si>
  <si>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</si>
  <si>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</si>
  <si>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</si>
  <si>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</si>
  <si>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</si>
  <si>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</si>
  <si>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</si>
  <si>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</si>
  <si>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</si>
  <si>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</si>
  <si>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</si>
  <si>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</si>
  <si>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</si>
  <si>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</si>
  <si>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</si>
  <si>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</si>
  <si>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</si>
  <si>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</si>
  <si>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</si>
  <si>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</si>
  <si>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</si>
  <si>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</si>
  <si>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</si>
  <si>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</si>
  <si>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</si>
  <si>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</si>
  <si>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</si>
  <si>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</si>
  <si>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</si>
  <si>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</si>
  <si>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</si>
  <si>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</si>
  <si>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</si>
  <si>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</si>
  <si>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</si>
  <si>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</si>
  <si>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</si>
  <si>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</si>
  <si>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</si>
  <si>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</si>
  <si>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</si>
  <si>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</si>
  <si>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</si>
  <si>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</si>
  <si>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</si>
  <si>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</si>
  <si>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</si>
  <si>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</si>
  <si>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</si>
  <si>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</si>
  <si>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</si>
  <si>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</si>
  <si>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</si>
  <si>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</si>
  <si>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</si>
  <si>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</si>
  <si>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</si>
  <si>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</si>
  <si>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</si>
  <si>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</si>
  <si>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</si>
  <si>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</si>
  <si>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</si>
  <si>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</si>
  <si>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</si>
  <si>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</si>
  <si>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</si>
  <si>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</si>
  <si>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</si>
  <si>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</si>
  <si>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</si>
  <si>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</si>
  <si>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</si>
  <si>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</si>
  <si>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</si>
  <si>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</si>
  <si>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</si>
  <si>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</si>
  <si>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</si>
  <si>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</si>
  <si>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</si>
  <si>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</si>
  <si>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</si>
  <si>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</si>
  <si>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</si>
  <si>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</si>
  <si>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</si>
  <si>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</si>
  <si>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</si>
  <si>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</si>
  <si>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</si>
  <si>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</si>
  <si>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</si>
  <si>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</si>
  <si>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</si>
  <si>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</si>
  <si>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</si>
  <si>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</si>
  <si>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</si>
  <si>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</si>
  <si>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</si>
  <si>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</si>
  <si>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</si>
  <si>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</si>
  <si>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</si>
  <si>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</si>
  <si>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</si>
  <si>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</si>
  <si>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</si>
  <si>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</si>
  <si>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</si>
  <si>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</si>
  <si>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</si>
  <si>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</si>
  <si>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</si>
  <si>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</si>
  <si>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</si>
  <si>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</si>
  <si>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</si>
  <si>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</si>
  <si>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</si>
  <si>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</si>
  <si>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</si>
  <si>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</si>
  <si>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</si>
  <si>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</si>
  <si>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</si>
  <si>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</si>
  <si>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</si>
  <si>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</si>
  <si>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</si>
  <si>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</si>
  <si>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</si>
  <si>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</si>
  <si>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</si>
  <si>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</si>
  <si>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</si>
  <si>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</si>
  <si>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</si>
  <si>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</si>
  <si>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</si>
  <si>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</si>
  <si>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</si>
  <si>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</si>
  <si>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</si>
  <si>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</si>
  <si>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</si>
  <si>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</si>
  <si>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</si>
  <si>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</si>
  <si>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</si>
  <si>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</si>
  <si>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</si>
  <si>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</si>
  <si>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</si>
  <si>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</si>
  <si>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</si>
  <si>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</si>
  <si>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</si>
  <si>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</si>
  <si>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</si>
  <si>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</si>
  <si>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</si>
  <si>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</si>
  <si>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</si>
  <si>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</si>
  <si>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</si>
  <si>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</si>
  <si>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</si>
  <si>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</si>
  <si>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</si>
  <si>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</si>
  <si>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</si>
  <si>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</si>
  <si>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</si>
  <si>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</si>
  <si>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</si>
  <si>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</si>
  <si>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</si>
  <si>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</si>
  <si>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</si>
  <si>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</si>
  <si>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</si>
  <si>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</si>
  <si>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</si>
  <si>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</si>
  <si>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</si>
  <si>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</si>
  <si>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</si>
  <si>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</si>
  <si>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</si>
  <si>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</si>
  <si>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</si>
  <si>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</si>
  <si>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</si>
  <si>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</si>
  <si>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</si>
  <si>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</si>
  <si>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</si>
  <si>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</si>
  <si>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</si>
  <si>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</si>
  <si>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</si>
  <si>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</si>
  <si>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</si>
  <si>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</si>
  <si>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</si>
  <si>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</si>
  <si>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</si>
  <si>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</si>
  <si>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</si>
  <si>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</si>
  <si>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</si>
  <si>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</si>
  <si>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</si>
  <si>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</si>
  <si>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</si>
  <si>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</si>
  <si>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</si>
  <si>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</si>
  <si>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</si>
  <si>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</si>
  <si>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</si>
  <si>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</si>
  <si>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</si>
  <si>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</si>
  <si>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</si>
  <si>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</si>
  <si>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</si>
  <si>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</si>
  <si>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</si>
  <si>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</si>
  <si>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</si>
  <si>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</si>
  <si>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</si>
  <si>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</si>
  <si>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</si>
  <si>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</si>
  <si>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</si>
  <si>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</si>
  <si>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</si>
  <si>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</si>
  <si>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</si>
  <si>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</si>
  <si>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</si>
  <si>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</si>
  <si>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</si>
  <si>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</si>
  <si>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</si>
  <si>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</si>
  <si>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</si>
  <si>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</si>
  <si>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</si>
  <si>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</si>
  <si>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</si>
  <si>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</si>
  <si>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</si>
  <si>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</si>
  <si>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</si>
  <si>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</si>
  <si>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</si>
  <si>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</si>
  <si>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</si>
  <si>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</si>
  <si>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</si>
  <si>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</si>
  <si>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</si>
  <si>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</si>
  <si>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</si>
  <si>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</si>
  <si>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</si>
  <si>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</si>
  <si>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</si>
  <si>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</si>
  <si>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</si>
  <si>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</si>
  <si>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</si>
  <si>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</si>
  <si>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</si>
  <si>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</si>
  <si>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</si>
  <si>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</si>
  <si>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</si>
  <si>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</si>
  <si>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</si>
  <si>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</si>
  <si>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</si>
  <si>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</si>
  <si>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</si>
  <si>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</si>
  <si>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</si>
  <si>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</si>
  <si>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</si>
  <si>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</si>
  <si>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</si>
  <si>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</si>
  <si>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</si>
  <si>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</si>
  <si>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</si>
  <si>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</si>
  <si>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</si>
  <si>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</si>
  <si>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</si>
  <si>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</si>
  <si>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</si>
  <si>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</si>
  <si>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</si>
  <si>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</si>
  <si>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</si>
  <si>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</si>
  <si>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</si>
  <si>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</si>
  <si>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</si>
  <si>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</si>
  <si>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</si>
  <si>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</si>
  <si>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</si>
  <si>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</si>
  <si>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</si>
  <si>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</si>
  <si>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</si>
  <si>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</si>
  <si>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</si>
  <si>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</si>
  <si>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</si>
  <si>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</si>
  <si>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</si>
  <si>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</si>
  <si>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</si>
  <si>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</si>
  <si>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</si>
  <si>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</si>
  <si>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</si>
  <si>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</si>
  <si>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</si>
  <si>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</si>
  <si>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</si>
  <si>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</si>
  <si>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</si>
  <si>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</si>
  <si>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</si>
  <si>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</si>
  <si>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</si>
  <si>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</si>
  <si>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</si>
  <si>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</si>
  <si>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</si>
  <si>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</si>
  <si>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</si>
  <si>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</si>
  <si>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</si>
  <si>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</si>
  <si>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</si>
  <si>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</si>
  <si>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</si>
  <si>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</si>
  <si>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</si>
  <si>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</si>
  <si>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</si>
  <si>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</si>
  <si>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</si>
  <si>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</si>
  <si>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</si>
  <si>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</si>
  <si>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</si>
  <si>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</si>
  <si>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</si>
  <si>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</si>
  <si>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</si>
  <si>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</si>
  <si>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</si>
  <si>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</si>
  <si>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</si>
  <si>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</si>
  <si>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</si>
  <si>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</si>
  <si>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</si>
  <si>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</si>
  <si>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</si>
  <si>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</si>
  <si>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</si>
  <si>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</si>
  <si>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</si>
  <si>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</si>
  <si>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</si>
  <si>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</si>
  <si>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</si>
  <si>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</si>
  <si>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</si>
  <si>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</si>
  <si>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</si>
  <si>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</si>
  <si>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</si>
  <si>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</si>
  <si>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</si>
  <si>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</si>
  <si>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</si>
  <si>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</si>
  <si>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</si>
  <si>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</si>
  <si>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</si>
  <si>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</si>
  <si>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</si>
  <si>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</si>
  <si>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</si>
  <si>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</si>
  <si>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</si>
  <si>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</si>
  <si>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</si>
  <si>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</si>
  <si>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</si>
  <si>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</si>
  <si>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</si>
  <si>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</si>
  <si>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</si>
  <si>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</si>
  <si>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</si>
  <si>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</si>
  <si>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</si>
  <si>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</si>
  <si>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</si>
  <si>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</si>
  <si>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</si>
  <si>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</si>
  <si>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</si>
  <si>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</si>
  <si>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</si>
  <si>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</si>
  <si>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</si>
  <si>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</si>
  <si>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</si>
  <si>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</si>
  <si>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</si>
  <si>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</si>
  <si>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</si>
  <si>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</si>
  <si>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</si>
  <si>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</si>
  <si>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</si>
  <si>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</si>
  <si>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</si>
  <si>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</si>
  <si>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</si>
  <si>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</si>
  <si>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</si>
  <si>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</si>
  <si>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</si>
  <si>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</si>
  <si>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</si>
  <si>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</si>
  <si>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</si>
  <si>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</si>
  <si>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</si>
  <si>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</si>
  <si>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</si>
  <si>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</si>
  <si>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</si>
  <si>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</si>
  <si>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</si>
  <si>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</si>
  <si>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</si>
  <si>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</si>
  <si>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</si>
  <si>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</si>
  <si>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</si>
  <si>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</si>
  <si>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</si>
  <si>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</si>
  <si>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</si>
  <si>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</si>
  <si>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</si>
  <si>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</si>
  <si>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</si>
  <si>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</si>
  <si>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</si>
  <si>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</si>
  <si>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</si>
  <si>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</si>
  <si>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</si>
  <si>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</si>
  <si>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</si>
  <si>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</si>
  <si>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</si>
  <si>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</si>
  <si>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</si>
  <si>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</si>
  <si>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</si>
  <si>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</si>
  <si>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</si>
  <si>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</si>
  <si>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</si>
  <si>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</si>
  <si>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</si>
  <si>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</si>
  <si>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</si>
  <si>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</si>
  <si>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</si>
  <si>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</si>
  <si>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</si>
  <si>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</si>
  <si>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</si>
  <si>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</si>
  <si>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</si>
  <si>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</si>
  <si>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</si>
  <si>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</si>
  <si>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</si>
  <si>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</si>
  <si>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</si>
  <si>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</si>
  <si>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</si>
  <si>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</si>
  <si>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</si>
  <si>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</si>
  <si>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</si>
  <si>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</si>
  <si>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</si>
  <si>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</si>
  <si>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</si>
  <si>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</si>
  <si>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</si>
  <si>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</si>
  <si>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</si>
  <si>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</si>
  <si>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</si>
  <si>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</si>
  <si>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</si>
  <si>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</si>
  <si>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</si>
  <si>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</si>
  <si>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</si>
  <si>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</si>
  <si>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</si>
  <si>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</si>
  <si>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</si>
  <si>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</si>
  <si>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</si>
  <si>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</si>
  <si>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</si>
  <si>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</si>
  <si>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</si>
  <si>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</si>
  <si>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</si>
  <si>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</si>
  <si>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</si>
  <si>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</si>
  <si>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</si>
  <si>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</si>
  <si>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</si>
  <si>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</si>
  <si>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</si>
  <si>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</si>
  <si>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</si>
  <si>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</si>
  <si>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</si>
  <si>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</si>
  <si>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</si>
  <si>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</si>
  <si>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</si>
  <si>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</si>
  <si>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</si>
  <si>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</si>
  <si>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</si>
  <si>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</si>
  <si>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</si>
  <si>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</si>
  <si>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</si>
  <si>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</si>
  <si>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</si>
  <si>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</si>
  <si>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</si>
  <si>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</si>
  <si>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</si>
  <si>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</si>
  <si>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</si>
  <si>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</si>
  <si>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</si>
  <si>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</si>
  <si>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</si>
  <si>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</si>
  <si>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</si>
  <si>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</si>
  <si>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</si>
  <si>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</si>
  <si>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</si>
  <si>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</si>
  <si>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</si>
  <si>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</si>
  <si>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</si>
  <si>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</si>
  <si>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</si>
  <si>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</si>
  <si>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</si>
  <si>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</si>
  <si>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</si>
  <si>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</si>
  <si>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</si>
  <si>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</si>
  <si>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</si>
  <si>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</si>
  <si>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</si>
  <si>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</si>
  <si>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</si>
  <si>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</si>
  <si>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</si>
  <si>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</si>
  <si>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</si>
  <si>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</si>
  <si>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</si>
  <si>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</si>
  <si>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</si>
  <si>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</si>
  <si>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</si>
  <si>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</si>
  <si>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</si>
  <si>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</si>
  <si>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</si>
  <si>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</si>
  <si>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</si>
  <si>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</si>
  <si>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</si>
  <si>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</si>
  <si>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</si>
  <si>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</si>
  <si>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</si>
  <si>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</si>
  <si>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</si>
  <si>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</si>
  <si>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</si>
  <si>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</si>
  <si>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</si>
  <si>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</si>
  <si>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</si>
  <si>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</si>
  <si>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</si>
  <si>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</si>
  <si>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</si>
  <si>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</si>
  <si>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</si>
  <si>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</si>
  <si>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</si>
  <si>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</si>
  <si>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</si>
  <si>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</si>
  <si>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</si>
  <si>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</si>
  <si>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</si>
  <si>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</si>
  <si>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</si>
  <si>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</si>
  <si>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</si>
  <si>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</si>
  <si>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</si>
  <si>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</si>
  <si>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</si>
  <si>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</si>
  <si>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</si>
  <si>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</si>
  <si>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</si>
  <si>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</si>
  <si>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</si>
  <si>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</si>
  <si>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</si>
  <si>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</si>
  <si>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</si>
  <si>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</si>
  <si>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</si>
  <si>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</si>
  <si>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</si>
  <si>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</si>
  <si>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</si>
  <si>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</si>
  <si>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</si>
  <si>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</si>
  <si>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</si>
  <si>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</si>
  <si>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</si>
  <si>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</si>
  <si>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</si>
  <si>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</si>
  <si>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</si>
  <si>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</si>
  <si>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</si>
  <si>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</si>
  <si>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</si>
  <si>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</si>
  <si>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</si>
  <si>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</si>
  <si>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</si>
  <si>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</si>
  <si>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</si>
  <si>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</si>
  <si>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</si>
  <si>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</si>
  <si>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</si>
  <si>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</si>
  <si>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</si>
  <si>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</si>
  <si>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</si>
  <si>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</si>
  <si>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</si>
  <si>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</si>
  <si>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</si>
  <si>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</si>
  <si>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</si>
  <si>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</si>
  <si>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</si>
  <si>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</si>
  <si>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</si>
  <si>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</si>
  <si>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</si>
  <si>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</si>
  <si>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</si>
  <si>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</si>
  <si>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</si>
  <si>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</si>
  <si>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</si>
  <si>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</si>
  <si>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</si>
  <si>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</si>
  <si>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</si>
  <si>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</si>
  <si>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</si>
  <si>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</si>
  <si>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</si>
  <si>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</si>
  <si>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</si>
  <si>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</si>
  <si>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</si>
  <si>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</si>
  <si>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</si>
  <si>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</si>
  <si>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</si>
  <si>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</si>
  <si>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</si>
  <si>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</si>
  <si>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</si>
  <si>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</si>
  <si>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</si>
  <si>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</si>
  <si>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</si>
  <si>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</si>
  <si>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</si>
  <si>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</si>
  <si>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</si>
  <si>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</si>
  <si>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</si>
  <si>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</si>
  <si>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</si>
  <si>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</si>
  <si>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</si>
  <si>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</si>
  <si>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</si>
  <si>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</si>
  <si>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</si>
  <si>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</si>
  <si>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</si>
  <si>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</si>
  <si>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</si>
  <si>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</si>
  <si>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</si>
  <si>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</si>
  <si>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</si>
  <si>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</si>
  <si>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</si>
  <si>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</si>
  <si>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</si>
  <si>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</si>
  <si>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</si>
  <si>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</si>
  <si>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</si>
  <si>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</si>
  <si>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</si>
  <si>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</si>
  <si>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</si>
  <si>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</si>
  <si>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</si>
  <si>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</si>
  <si>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</si>
  <si>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</si>
  <si>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</si>
  <si>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</si>
  <si>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</si>
  <si>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</si>
  <si>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</si>
  <si>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</si>
  <si>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</si>
  <si>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</si>
  <si>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</si>
  <si>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</si>
  <si>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</si>
  <si>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</si>
  <si>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</si>
  <si>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</si>
  <si>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</si>
  <si>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</si>
  <si>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</si>
  <si>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</si>
  <si>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</si>
  <si>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</si>
  <si>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</si>
  <si>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</si>
  <si>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</si>
  <si>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</si>
  <si>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</si>
  <si>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</si>
  <si>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</si>
  <si>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</si>
  <si>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</si>
  <si>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</si>
  <si>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</si>
  <si>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</si>
  <si>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</si>
  <si>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</si>
  <si>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</si>
  <si>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</si>
  <si>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</si>
  <si>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</si>
  <si>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</si>
  <si>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</si>
  <si>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</si>
  <si>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</si>
  <si>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</si>
  <si>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</si>
  <si>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</si>
  <si>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</si>
  <si>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</si>
  <si>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</si>
  <si>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</si>
  <si>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</si>
  <si>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</si>
  <si>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</si>
  <si>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</si>
  <si>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</si>
  <si>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</si>
  <si>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</si>
  <si>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</si>
  <si>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</si>
  <si>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</si>
  <si>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</si>
  <si>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</si>
  <si>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</si>
  <si>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</si>
  <si>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</si>
  <si>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</si>
  <si>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</si>
  <si>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</si>
  <si>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</si>
  <si>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</si>
  <si>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</si>
  <si>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</si>
  <si>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</si>
  <si>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</si>
  <si>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</si>
  <si>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</si>
  <si>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</si>
  <si>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</si>
  <si>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</si>
  <si>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</si>
  <si>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</si>
  <si>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</si>
  <si>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</si>
  <si>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</si>
  <si>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</si>
  <si>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</si>
  <si>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</si>
  <si>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</si>
  <si>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</si>
  <si>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</si>
  <si>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</si>
  <si>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</si>
  <si>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</si>
  <si>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</si>
  <si>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</si>
  <si>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</si>
  <si>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</si>
  <si>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</si>
  <si>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</si>
  <si>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</si>
  <si>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</si>
  <si>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</si>
  <si>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</si>
  <si>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</si>
  <si>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</si>
  <si>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</si>
  <si>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</si>
  <si>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</si>
  <si>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</si>
  <si>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</si>
  <si>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</si>
  <si>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</si>
  <si>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</si>
  <si>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</si>
  <si>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</si>
  <si>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</si>
  <si>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</si>
  <si>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</si>
  <si>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</si>
  <si>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</si>
  <si>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</si>
  <si>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</si>
  <si>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</si>
  <si>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</si>
  <si>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</si>
  <si>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</si>
  <si>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</si>
  <si>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</si>
  <si>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</si>
  <si>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</si>
  <si>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</si>
  <si>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</si>
  <si>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</si>
  <si>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</si>
  <si>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</si>
  <si>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</si>
  <si>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</si>
  <si>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</si>
  <si>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</si>
  <si>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</si>
  <si>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</si>
  <si>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</si>
  <si>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</si>
  <si>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</si>
  <si>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</si>
  <si>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</si>
  <si>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</si>
  <si>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</si>
  <si>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</si>
  <si>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</si>
  <si>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</si>
  <si>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</si>
  <si>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</si>
  <si>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</si>
  <si>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</si>
  <si>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</si>
  <si>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</si>
  <si>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</si>
  <si>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</si>
  <si>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</si>
  <si>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</si>
  <si>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</si>
  <si>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</si>
  <si>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</si>
  <si>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</si>
  <si>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</si>
  <si>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</si>
  <si>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</si>
  <si>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</si>
  <si>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</si>
  <si>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</si>
  <si>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</si>
  <si>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</si>
  <si>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</si>
  <si>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</si>
  <si>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</si>
  <si>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</si>
  <si>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</si>
  <si>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</si>
  <si>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</si>
  <si>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</si>
  <si>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</si>
  <si>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</si>
  <si>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</si>
  <si>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</si>
  <si>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</si>
  <si>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</si>
  <si>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</si>
  <si>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</si>
  <si>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</si>
  <si>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</si>
  <si>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</si>
  <si>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</si>
  <si>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</si>
  <si>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</si>
  <si>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</si>
  <si>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</si>
  <si>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</si>
  <si>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</si>
  <si>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</si>
  <si>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</si>
  <si>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</si>
  <si>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</si>
  <si>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</si>
  <si>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</si>
  <si>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</si>
  <si>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</si>
  <si>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</si>
  <si>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</si>
  <si>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</si>
  <si>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</si>
  <si>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</si>
  <si>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</si>
  <si>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</si>
  <si>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</si>
  <si>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</si>
  <si>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</si>
  <si>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</si>
  <si>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</si>
  <si>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</si>
  <si>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</si>
  <si>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</si>
  <si>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</si>
  <si>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</si>
  <si>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</si>
  <si>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</si>
  <si>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</si>
  <si>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</si>
  <si>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</si>
  <si>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</si>
  <si>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</si>
  <si>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</si>
  <si>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</si>
  <si>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</si>
  <si>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</si>
  <si>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</si>
  <si>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</si>
  <si>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</si>
  <si>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</si>
  <si>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</si>
  <si>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</si>
  <si>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</si>
  <si>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</si>
  <si>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</si>
  <si>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</si>
  <si>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</si>
  <si>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</si>
  <si>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</si>
  <si>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</si>
  <si>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</si>
  <si>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</si>
  <si>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</si>
  <si>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</si>
  <si>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</si>
  <si>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</si>
  <si>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</si>
  <si>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</si>
  <si>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</si>
  <si>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</si>
  <si>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</si>
  <si>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</si>
  <si>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</si>
  <si>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</si>
  <si>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</si>
  <si>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</si>
  <si>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</si>
  <si>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</si>
  <si>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</si>
  <si>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</si>
  <si>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</si>
  <si>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</si>
  <si>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</si>
  <si>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</si>
  <si>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</si>
  <si>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</si>
  <si>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</si>
  <si>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</si>
  <si>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</si>
  <si>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</si>
  <si>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</si>
  <si>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</si>
  <si>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</si>
  <si>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</si>
  <si>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</si>
  <si>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</si>
  <si>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</si>
  <si>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</si>
  <si>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</si>
  <si>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</si>
  <si>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</si>
  <si>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</si>
  <si>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</si>
  <si>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</si>
  <si>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</si>
  <si>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</si>
  <si>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</si>
  <si>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</si>
  <si>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</si>
  <si>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</si>
  <si>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</si>
  <si>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</si>
  <si>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</si>
  <si>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</si>
  <si>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</si>
  <si>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</si>
  <si>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</si>
  <si>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</si>
  <si>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</si>
  <si>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</si>
  <si>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</si>
  <si>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</si>
  <si>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</si>
  <si>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</si>
  <si>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</si>
  <si>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</si>
  <si>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</si>
  <si>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</si>
  <si>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</si>
  <si>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</si>
  <si>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</si>
  <si>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</si>
  <si>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</si>
  <si>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</si>
  <si>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</si>
  <si>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</si>
  <si>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</si>
  <si>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</si>
  <si>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</si>
  <si>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</si>
  <si>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</si>
  <si>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</si>
  <si>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</si>
  <si>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</si>
  <si>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</si>
  <si>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</si>
  <si>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</si>
  <si>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</si>
  <si>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</si>
  <si>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</si>
  <si>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</si>
  <si>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</si>
  <si>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</si>
  <si>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</si>
  <si>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</si>
  <si>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</si>
  <si>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</si>
  <si>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</si>
  <si>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</si>
  <si>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</si>
  <si>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</si>
  <si>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</si>
  <si>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</si>
  <si>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</si>
  <si>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</si>
  <si>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</si>
  <si>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</si>
  <si>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</si>
  <si>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</si>
  <si>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</si>
  <si>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</si>
  <si>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</si>
  <si>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</si>
  <si>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</si>
  <si>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</si>
  <si>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</si>
  <si>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</si>
  <si>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</si>
  <si>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</si>
  <si>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</si>
  <si>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</si>
  <si>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</si>
  <si>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</si>
  <si>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</si>
  <si>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</si>
  <si>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</si>
  <si>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</si>
  <si>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</si>
  <si>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</si>
  <si>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</si>
  <si>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</si>
  <si>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</si>
  <si>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</si>
  <si>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</si>
  <si>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</si>
  <si>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</si>
  <si>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</si>
  <si>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</si>
  <si>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</si>
  <si>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</si>
  <si>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</si>
  <si>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</si>
  <si>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</si>
  <si>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</si>
  <si>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</si>
  <si>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</si>
  <si>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</si>
  <si>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</si>
  <si>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</si>
  <si>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</si>
  <si>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</si>
  <si>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</si>
  <si>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</si>
  <si>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</si>
  <si>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</si>
  <si>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</si>
  <si>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</si>
  <si>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</si>
  <si>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</si>
  <si>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</si>
  <si>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</si>
  <si>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</si>
  <si>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</si>
  <si>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</si>
  <si>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</si>
  <si>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</si>
  <si>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</si>
  <si>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</si>
  <si>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</si>
  <si>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</si>
  <si>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</si>
  <si>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</si>
  <si>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</si>
  <si>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</si>
  <si>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</si>
  <si>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</si>
  <si>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</si>
  <si>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</si>
  <si>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</si>
  <si>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</si>
  <si>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</si>
  <si>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</si>
  <si>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</si>
  <si>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</si>
  <si>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</si>
  <si>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</si>
  <si>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</si>
  <si>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</si>
  <si>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</si>
  <si>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</si>
  <si>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</si>
  <si>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</si>
  <si>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</si>
  <si>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</si>
  <si>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</si>
  <si>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</si>
  <si>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</si>
  <si>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</si>
  <si>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</si>
  <si>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</si>
  <si>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</si>
  <si>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</si>
  <si>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</si>
  <si>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</si>
  <si>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</si>
  <si>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</si>
  <si>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</si>
  <si>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</si>
  <si>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</si>
  <si>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</si>
  <si>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</si>
  <si>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</si>
  <si>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</si>
  <si>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</si>
  <si>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</si>
  <si>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</si>
  <si>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</si>
  <si>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</si>
  <si>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</si>
  <si>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</si>
  <si>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</si>
  <si>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</si>
  <si>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</si>
  <si>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</si>
  <si>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</si>
  <si>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</si>
  <si>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</si>
  <si>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</si>
  <si>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</si>
  <si>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</si>
  <si>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</si>
  <si>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</si>
  <si>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</si>
  <si>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</si>
  <si>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</si>
  <si>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</si>
  <si>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</si>
  <si>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</si>
  <si>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</si>
  <si>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</si>
  <si>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</si>
  <si>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</si>
  <si>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</si>
  <si>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</si>
  <si>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</si>
  <si>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</si>
  <si>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</si>
  <si>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</si>
  <si>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</si>
  <si>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</si>
  <si>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</si>
  <si>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</si>
  <si>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</si>
  <si>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</si>
  <si>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</si>
  <si>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</si>
  <si>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</si>
  <si>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</si>
  <si>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</si>
  <si>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</si>
  <si>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</si>
  <si>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</si>
  <si>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</si>
  <si>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</si>
  <si>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</si>
  <si>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</si>
  <si>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</si>
  <si>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</si>
  <si>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</si>
  <si>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</si>
  <si>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</si>
  <si>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</si>
  <si>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</si>
  <si>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</si>
  <si>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</si>
  <si>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</si>
  <si>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</si>
  <si>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</si>
  <si>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</si>
  <si>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</si>
  <si>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</si>
  <si>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</si>
  <si>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</si>
  <si>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</si>
  <si>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</si>
  <si>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</si>
  <si>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</si>
  <si>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</si>
  <si>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</si>
  <si>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</si>
  <si>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</si>
  <si>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</si>
  <si>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</si>
  <si>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</si>
  <si>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</si>
  <si>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</si>
  <si>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</si>
  <si>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</si>
  <si>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</si>
  <si>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</si>
  <si>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</si>
  <si>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</si>
  <si>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</si>
  <si>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</si>
  <si>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</si>
  <si>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</si>
  <si>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</si>
  <si>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</si>
  <si>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</si>
  <si>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</si>
  <si>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</si>
  <si>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</si>
  <si>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</si>
  <si>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</si>
  <si>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</si>
  <si>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</si>
  <si>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</si>
  <si>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</si>
  <si>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</si>
  <si>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</si>
  <si>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</si>
  <si>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</si>
  <si>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</si>
  <si>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</si>
  <si>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</si>
  <si>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</si>
  <si>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</si>
  <si>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</si>
  <si>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</si>
  <si>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</si>
  <si>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</si>
  <si>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</si>
  <si>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</si>
  <si>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</si>
  <si>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</si>
  <si>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</si>
  <si>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</si>
  <si>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</si>
  <si>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</si>
  <si>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</si>
  <si>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</si>
  <si>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</si>
  <si>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</si>
  <si>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</si>
  <si>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</si>
  <si>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</si>
  <si>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</si>
  <si>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</si>
  <si>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</si>
  <si>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</si>
  <si>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</si>
  <si>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</si>
  <si>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</si>
  <si>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</si>
  <si>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</si>
  <si>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</si>
  <si>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</si>
  <si>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</si>
  <si>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</si>
  <si>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</si>
  <si>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</si>
  <si>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</si>
  <si>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</si>
  <si>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</si>
  <si>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</si>
  <si>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</si>
  <si>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</si>
  <si>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</si>
  <si>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</si>
  <si>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</si>
  <si>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</si>
  <si>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</si>
  <si>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</si>
  <si>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</si>
  <si>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</si>
  <si>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</si>
  <si>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</si>
  <si>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</si>
  <si>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</si>
  <si>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</si>
  <si>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</si>
  <si>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</si>
  <si>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</si>
  <si>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</si>
  <si>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</si>
  <si>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</si>
  <si>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</si>
  <si>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</si>
  <si>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</si>
  <si>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</si>
  <si>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</si>
  <si>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</si>
  <si>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</si>
  <si>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</si>
  <si>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</si>
  <si>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</si>
  <si>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</si>
  <si>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</si>
  <si>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</si>
  <si>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</si>
  <si>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</si>
  <si>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</si>
  <si>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</si>
  <si>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</si>
  <si>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</si>
  <si>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</si>
  <si>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</si>
  <si>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</si>
  <si>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</si>
  <si>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</si>
  <si>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</si>
  <si>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</si>
  <si>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</si>
  <si>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</si>
  <si>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</si>
  <si>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</si>
  <si>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</si>
  <si>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</si>
  <si>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</si>
  <si>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</si>
  <si>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</si>
  <si>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</si>
  <si>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</si>
  <si>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</si>
  <si>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</si>
  <si>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</si>
  <si>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</si>
  <si>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</si>
  <si>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</si>
  <si>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</si>
  <si>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</si>
  <si>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</si>
  <si>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</si>
  <si>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</si>
  <si>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</si>
  <si>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</si>
  <si>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</si>
  <si>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</si>
  <si>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</si>
  <si>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</si>
  <si>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</si>
  <si>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</si>
  <si>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</si>
  <si>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</si>
  <si>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</si>
  <si>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</si>
  <si>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</si>
  <si>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</si>
  <si>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</si>
  <si>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</si>
  <si>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</si>
  <si>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</si>
  <si>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</si>
  <si>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</si>
  <si>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</si>
  <si>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</si>
  <si>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</si>
  <si>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</si>
  <si>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</si>
  <si>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</si>
  <si>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</si>
  <si>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</si>
  <si>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</si>
  <si>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</si>
  <si>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</si>
  <si>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</si>
  <si>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</si>
  <si>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</si>
  <si>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</si>
  <si>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</si>
  <si>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</si>
  <si>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</si>
  <si>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</si>
  <si>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</si>
  <si>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</si>
  <si>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</si>
  <si>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</si>
  <si>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</si>
  <si>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</si>
  <si>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</si>
  <si>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</si>
  <si>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</si>
  <si>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</si>
  <si>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</si>
  <si>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</si>
  <si>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</si>
  <si>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</si>
  <si>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</si>
  <si>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</si>
  <si>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</si>
  <si>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</si>
  <si>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</si>
  <si>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</si>
  <si>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</si>
  <si>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</si>
  <si>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</si>
  <si>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</si>
  <si>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</si>
  <si>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</si>
  <si>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</si>
  <si>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</si>
  <si>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</si>
  <si>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</si>
  <si>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</si>
  <si>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</si>
  <si>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</si>
  <si>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</si>
  <si>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</si>
  <si>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</si>
  <si>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</si>
  <si>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</si>
  <si>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</si>
  <si>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</si>
  <si>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</si>
  <si>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</si>
  <si>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</si>
  <si>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</si>
  <si>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</si>
  <si>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</si>
  <si>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</si>
  <si>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</si>
  <si>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</si>
  <si>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</si>
  <si>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</si>
  <si>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</si>
  <si>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</si>
  <si>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</si>
  <si>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</si>
  <si>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</si>
  <si>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</si>
  <si>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</si>
  <si>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</si>
  <si>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</si>
  <si>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</si>
  <si>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</si>
  <si>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</si>
  <si>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</si>
  <si>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</si>
  <si>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</si>
  <si>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</si>
  <si>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</si>
  <si>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</si>
  <si>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</si>
  <si>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</si>
  <si>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</si>
  <si>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</si>
  <si>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</si>
  <si>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</si>
  <si>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</si>
  <si>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</si>
  <si>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</si>
  <si>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</si>
  <si>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</si>
  <si>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</si>
  <si>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</si>
  <si>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</si>
  <si>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</si>
  <si>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</si>
  <si>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</si>
  <si>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</si>
  <si>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</si>
  <si>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</si>
  <si>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</si>
  <si>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</si>
  <si>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</si>
  <si>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</si>
  <si>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</si>
  <si>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</si>
  <si>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</si>
  <si>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</si>
  <si>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</si>
  <si>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</si>
  <si>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</si>
  <si>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</si>
  <si>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</si>
  <si>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</si>
  <si>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</si>
  <si>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</si>
  <si>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</si>
  <si>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</si>
  <si>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</si>
  <si>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</si>
  <si>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</si>
  <si>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</si>
  <si>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</si>
  <si>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</si>
  <si>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</si>
  <si>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</si>
  <si>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</si>
  <si>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</si>
  <si>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</si>
  <si>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</si>
  <si>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</si>
  <si>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</si>
  <si>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</si>
  <si>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</si>
  <si>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</si>
  <si>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</si>
  <si>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</si>
  <si>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</si>
  <si>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</si>
  <si>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</si>
  <si>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</si>
  <si>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</si>
  <si>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</si>
  <si>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</si>
  <si>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</si>
  <si>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</si>
  <si>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</si>
  <si>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</si>
  <si>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</si>
  <si>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</si>
  <si>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</si>
  <si>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</si>
  <si>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</si>
  <si>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</si>
  <si>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</si>
  <si>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</si>
  <si>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</si>
  <si>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</si>
  <si>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</si>
  <si>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</si>
  <si>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</si>
  <si>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</si>
  <si>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</si>
  <si>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</si>
  <si>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</si>
  <si>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</si>
  <si>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</si>
  <si>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</si>
  <si>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</si>
  <si>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</si>
  <si>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</si>
  <si>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</si>
  <si>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</si>
  <si>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</si>
  <si>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</si>
  <si>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</si>
  <si>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</si>
  <si>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</si>
  <si>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</si>
  <si>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</si>
  <si>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</si>
  <si>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</si>
  <si>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</si>
  <si>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</si>
  <si>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</si>
  <si>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</si>
  <si>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</si>
  <si>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</si>
  <si>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</si>
  <si>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</si>
  <si>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</si>
  <si>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</si>
  <si>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</si>
  <si>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</si>
  <si>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</si>
  <si>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</si>
  <si>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</si>
  <si>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</si>
  <si>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</si>
  <si>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</si>
  <si>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</si>
  <si>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</si>
  <si>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</si>
  <si>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</si>
  <si>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</si>
  <si>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</si>
  <si>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</si>
  <si>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</si>
  <si>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</si>
  <si>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</si>
  <si>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</si>
  <si>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</si>
  <si>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</si>
  <si>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</si>
  <si>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</si>
  <si>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</si>
  <si>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</si>
  <si>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</si>
  <si>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</si>
  <si>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</si>
  <si>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</si>
  <si>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</si>
  <si>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</si>
  <si>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</si>
  <si>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</si>
  <si>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</si>
  <si>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</si>
  <si>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</si>
  <si>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</si>
  <si>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</si>
  <si>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</si>
  <si>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</si>
  <si>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</si>
  <si>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</si>
  <si>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</si>
  <si>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</si>
  <si>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</si>
  <si>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</si>
  <si>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</si>
  <si>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</si>
  <si>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</si>
  <si>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</si>
  <si>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</si>
  <si>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</si>
  <si>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</si>
  <si>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</si>
  <si>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</si>
  <si>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</si>
  <si>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</si>
  <si>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</si>
  <si>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</si>
  <si>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</si>
  <si>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</si>
  <si>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</si>
  <si>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</si>
  <si>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</si>
  <si>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</si>
  <si>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</si>
  <si>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</si>
  <si>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</si>
  <si>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</si>
  <si>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</si>
  <si>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</si>
  <si>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</si>
  <si>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</si>
  <si>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</si>
  <si>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</si>
  <si>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</si>
  <si>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</si>
  <si>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</si>
  <si>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</si>
  <si>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</si>
  <si>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</si>
  <si>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</si>
  <si>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</si>
  <si>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</si>
  <si>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</si>
  <si>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</si>
  <si>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</si>
  <si>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</si>
  <si>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</si>
  <si>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</si>
  <si>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</si>
  <si>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</si>
  <si>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</si>
  <si>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</si>
  <si>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</si>
  <si>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</si>
  <si>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</si>
  <si>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</si>
  <si>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</si>
  <si>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</si>
  <si>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</si>
  <si>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</si>
  <si>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</si>
  <si>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</si>
  <si>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</si>
  <si>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</si>
  <si>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</si>
  <si>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</si>
  <si>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</si>
  <si>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</si>
  <si>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</si>
  <si>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</si>
  <si>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</si>
  <si>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</si>
  <si>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</si>
  <si>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</si>
  <si>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</si>
  <si>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</si>
  <si>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</si>
  <si>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</si>
  <si>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</si>
  <si>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</si>
  <si>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</si>
  <si>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</si>
  <si>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</si>
  <si>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</si>
  <si>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</si>
  <si>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</si>
  <si>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</si>
  <si>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</si>
  <si>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</si>
  <si>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</si>
  <si>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</si>
  <si>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</si>
  <si>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</si>
  <si>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</si>
  <si>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</si>
  <si>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</si>
  <si>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</si>
  <si>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</si>
  <si>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</si>
  <si>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</si>
  <si>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</si>
  <si>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</si>
  <si>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</si>
  <si>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</si>
  <si>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</si>
  <si>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</si>
  <si>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</si>
  <si>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</si>
  <si>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</si>
  <si>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</si>
  <si>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</si>
  <si>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</si>
  <si>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</si>
  <si>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</si>
  <si>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</si>
  <si>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</si>
  <si>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</si>
  <si>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</si>
  <si>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</si>
  <si>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</si>
  <si>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</si>
  <si>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</si>
  <si>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</si>
  <si>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</si>
  <si>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</si>
  <si>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</si>
  <si>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</si>
  <si>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</si>
  <si>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</si>
  <si>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</si>
  <si>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</si>
  <si>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</si>
  <si>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</si>
  <si>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</si>
  <si>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</si>
  <si>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</si>
  <si>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</si>
  <si>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</si>
  <si>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</si>
  <si>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</si>
  <si>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</si>
  <si>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</si>
  <si>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</si>
  <si>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</si>
  <si>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</si>
  <si>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</si>
  <si>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</si>
  <si>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</si>
  <si>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</si>
  <si>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</si>
  <si>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</si>
  <si>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</si>
  <si>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</si>
  <si>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</si>
  <si>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</si>
  <si>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</si>
  <si>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</si>
  <si>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</si>
  <si>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</si>
  <si>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</si>
  <si>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</si>
  <si>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</si>
  <si>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</si>
  <si>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</si>
  <si>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</si>
  <si>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</si>
  <si>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</si>
  <si>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</si>
  <si>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</si>
  <si>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</si>
  <si>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</si>
  <si>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</si>
  <si>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</si>
  <si>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</si>
  <si>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</si>
  <si>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</si>
  <si>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</si>
  <si>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</si>
  <si>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</si>
  <si>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</si>
  <si>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</si>
  <si>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</si>
  <si>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</si>
  <si>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</si>
  <si>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</si>
  <si>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</si>
  <si>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</si>
  <si>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</si>
  <si>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</si>
  <si>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</si>
  <si>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</si>
  <si>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</si>
  <si>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</si>
  <si>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</si>
  <si>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</si>
  <si>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</si>
  <si>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</si>
  <si>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</si>
  <si>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</si>
  <si>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</si>
  <si>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</si>
  <si>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</si>
  <si>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</si>
  <si>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</si>
  <si>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</si>
  <si>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</si>
  <si>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</si>
  <si>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</si>
  <si>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</si>
  <si>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</si>
  <si>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</si>
  <si>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</si>
  <si>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</si>
  <si>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</si>
  <si>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</si>
  <si>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</si>
  <si>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</si>
  <si>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</si>
  <si>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</si>
  <si>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</si>
  <si>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</si>
  <si>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</si>
  <si>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</si>
  <si>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</si>
  <si>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</si>
  <si>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</si>
  <si>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</si>
  <si>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</si>
  <si>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</si>
  <si>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</si>
  <si>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</si>
  <si>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</si>
  <si>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</si>
  <si>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</si>
  <si>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</si>
  <si>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</si>
  <si>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</si>
  <si>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</si>
  <si>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</si>
  <si>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</si>
  <si>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</si>
  <si>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</si>
  <si>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</si>
  <si>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</si>
  <si>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</si>
  <si>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</si>
  <si>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</si>
  <si>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</si>
  <si>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</si>
  <si>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</si>
  <si>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</si>
  <si>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</si>
  <si>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</si>
  <si>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</si>
  <si>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</si>
  <si>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</si>
  <si>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</si>
  <si>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</si>
  <si>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</si>
  <si>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</si>
  <si>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</si>
  <si>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</si>
  <si>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</si>
  <si>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</si>
  <si>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</si>
  <si>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</si>
  <si>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</si>
  <si>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</si>
  <si>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</si>
  <si>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</si>
  <si>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</si>
  <si>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</si>
  <si>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</si>
  <si>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</si>
  <si>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</si>
  <si>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</si>
  <si>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</si>
  <si>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</si>
  <si>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</si>
  <si>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</si>
  <si>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</si>
  <si>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</si>
  <si>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</si>
  <si>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</si>
  <si>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</si>
  <si>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</si>
  <si>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</si>
  <si>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</si>
  <si>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</si>
  <si>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</si>
  <si>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</si>
  <si>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</si>
  <si>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</si>
  <si>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</si>
  <si>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</si>
  <si>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</si>
  <si>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</si>
  <si>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</si>
  <si>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</si>
  <si>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</si>
  <si>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</si>
  <si>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</si>
  <si>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</si>
  <si>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</si>
  <si>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</si>
  <si>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</si>
  <si>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</si>
  <si>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</si>
  <si>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</si>
  <si>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</si>
  <si>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</si>
  <si>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</si>
  <si>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</si>
  <si>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</si>
  <si>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</si>
  <si>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</si>
  <si>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</si>
  <si>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</si>
  <si>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</si>
  <si>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</si>
  <si>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</si>
  <si>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</si>
  <si>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</si>
  <si>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</si>
  <si>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</si>
  <si>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</si>
  <si>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</si>
  <si>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</si>
  <si>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</si>
  <si>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</si>
  <si>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</si>
  <si>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</si>
  <si>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</si>
  <si>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</si>
  <si>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</si>
  <si>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</si>
  <si>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</si>
  <si>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</si>
  <si>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</si>
  <si>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</si>
  <si>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</si>
  <si>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</si>
  <si>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</si>
  <si>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</si>
  <si>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</si>
  <si>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</si>
  <si>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</si>
  <si>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</si>
  <si>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</si>
  <si>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</si>
  <si>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</si>
  <si>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</si>
  <si>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</si>
  <si>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</si>
  <si>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</si>
  <si>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</si>
  <si>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</si>
  <si>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</si>
  <si>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</si>
  <si>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</si>
  <si>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</si>
  <si>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</si>
  <si>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</si>
  <si>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</si>
  <si>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</si>
  <si>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</si>
  <si>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</si>
  <si>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</si>
  <si>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</si>
  <si>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</si>
  <si>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</si>
  <si>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</si>
  <si>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</si>
  <si>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</si>
  <si>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</si>
  <si>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</si>
  <si>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</si>
  <si>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</si>
  <si>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</si>
  <si>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</si>
  <si>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</si>
  <si>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</si>
  <si>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</si>
  <si>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</si>
  <si>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</si>
  <si>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</si>
  <si>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</si>
  <si>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</si>
  <si>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</si>
  <si>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</si>
  <si>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</si>
  <si>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</si>
  <si>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</si>
  <si>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</si>
  <si>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</si>
  <si>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</si>
  <si>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</si>
  <si>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</si>
  <si>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</si>
  <si>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</si>
  <si>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</si>
  <si>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</si>
  <si>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</si>
  <si>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</si>
  <si>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</si>
  <si>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</si>
  <si>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</si>
  <si>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</si>
  <si>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</si>
  <si>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</si>
  <si>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</si>
  <si>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</si>
  <si>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</si>
  <si>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</si>
  <si>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</si>
  <si>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</si>
  <si>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</si>
  <si>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</si>
  <si>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</si>
  <si>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</si>
  <si>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</si>
  <si>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</si>
  <si>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</si>
  <si>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</si>
  <si>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</si>
  <si>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</si>
  <si>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</si>
  <si>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</si>
  <si>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</si>
  <si>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</si>
  <si>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</si>
  <si>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</si>
  <si>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</si>
  <si>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</si>
  <si>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</si>
  <si>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</si>
  <si>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</si>
  <si>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</si>
  <si>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</si>
  <si>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</si>
  <si>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</si>
  <si>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</si>
  <si>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</si>
  <si>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</si>
  <si>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</si>
  <si>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</si>
  <si>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</si>
  <si>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</si>
  <si>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</si>
  <si>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</si>
  <si>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</si>
  <si>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</si>
  <si>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</si>
  <si>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</si>
  <si>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</si>
  <si>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</si>
  <si>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</si>
  <si>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</si>
  <si>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</si>
  <si>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</si>
  <si>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</si>
  <si>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</si>
  <si>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</si>
  <si>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</si>
  <si>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</si>
  <si>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</si>
  <si>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</si>
  <si>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</si>
  <si>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</si>
  <si>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</si>
  <si>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</si>
  <si>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</si>
  <si>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</si>
  <si>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</si>
  <si>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</si>
  <si>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</si>
  <si>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</si>
  <si>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</si>
  <si>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</si>
  <si>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</si>
  <si>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</si>
  <si>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</si>
  <si>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</si>
  <si>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</si>
  <si>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</si>
  <si>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</si>
  <si>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</si>
  <si>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</si>
  <si>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</si>
  <si>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</si>
  <si>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</si>
  <si>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</si>
  <si>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</si>
  <si>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</si>
  <si>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</si>
  <si>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</si>
  <si>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</si>
  <si>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</si>
  <si>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</si>
  <si>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</si>
  <si>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</si>
  <si>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</si>
  <si>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</si>
  <si>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</si>
  <si>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</si>
  <si>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</si>
  <si>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</si>
  <si>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</si>
  <si>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</si>
  <si>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</si>
  <si>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</si>
  <si>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</si>
  <si>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</si>
  <si>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</si>
  <si>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</si>
  <si>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</si>
  <si>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</si>
  <si>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</si>
  <si>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</si>
  <si>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</si>
  <si>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</si>
  <si>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</si>
  <si>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</si>
  <si>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</si>
  <si>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</si>
  <si>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</si>
  <si>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</si>
  <si>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</si>
  <si>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</si>
  <si>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</si>
  <si>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</si>
  <si>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</si>
  <si>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</si>
  <si>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</si>
  <si>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</si>
  <si>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</si>
  <si>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</si>
  <si>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</si>
  <si>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</si>
  <si>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</si>
  <si>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</si>
  <si>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</si>
  <si>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</si>
  <si>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</si>
  <si>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</si>
  <si>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</si>
  <si>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</si>
  <si>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</si>
  <si>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</si>
  <si>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</si>
  <si>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</si>
  <si>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</si>
  <si>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</si>
  <si>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</si>
  <si>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</si>
  <si>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</si>
  <si>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</si>
  <si>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</si>
  <si>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</si>
  <si>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</si>
  <si>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</si>
  <si>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</si>
  <si>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</si>
  <si>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</si>
  <si>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</si>
  <si>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</si>
  <si>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</si>
  <si>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</si>
  <si>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</si>
  <si>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</si>
  <si>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</si>
  <si>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</si>
  <si>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</si>
  <si>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</si>
  <si>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</si>
  <si>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</si>
  <si>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</si>
  <si>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</si>
  <si>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</si>
  <si>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</si>
  <si>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</si>
  <si>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</si>
  <si>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</si>
  <si>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</si>
  <si>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</si>
  <si>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</si>
  <si>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</si>
  <si>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</si>
  <si>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</si>
  <si>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</si>
  <si>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</si>
  <si>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</si>
  <si>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</si>
  <si>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</si>
  <si>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</si>
  <si>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</si>
  <si>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</si>
  <si>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</si>
  <si>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</si>
  <si>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</si>
  <si>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</si>
  <si>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</si>
  <si>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</si>
  <si>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</si>
  <si>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</si>
  <si>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</si>
  <si>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</si>
  <si>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</si>
  <si>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</si>
  <si>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</si>
  <si>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</si>
  <si>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</si>
  <si>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</si>
  <si>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</si>
  <si>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</si>
  <si>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</si>
  <si>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</si>
  <si>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</si>
  <si>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</si>
  <si>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</si>
  <si>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</si>
  <si>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</si>
  <si>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</si>
  <si>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</si>
  <si>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</si>
  <si>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</si>
  <si>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</si>
  <si>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</si>
  <si>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</si>
  <si>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</si>
  <si>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</si>
  <si>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</si>
  <si>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</si>
  <si>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</si>
  <si>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</si>
  <si>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</si>
  <si>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</si>
  <si>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</si>
  <si>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</si>
  <si>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</si>
  <si>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</si>
  <si>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</si>
  <si>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</si>
  <si>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</si>
  <si>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</si>
  <si>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</si>
  <si>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</si>
  <si>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</si>
  <si>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</si>
  <si>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</si>
  <si>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</si>
  <si>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</si>
  <si>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</si>
  <si>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</si>
  <si>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</si>
  <si>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</si>
  <si>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</si>
  <si>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</si>
  <si>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</si>
  <si>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</si>
  <si>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</si>
  <si>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</si>
  <si>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</si>
  <si>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</si>
  <si>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</si>
  <si>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</si>
  <si>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</si>
  <si>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</si>
  <si>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</si>
  <si>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</si>
  <si>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</si>
  <si>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</si>
  <si>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</si>
  <si>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</si>
  <si>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</si>
  <si>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</si>
  <si>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</si>
  <si>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</si>
  <si>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</si>
  <si>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</si>
  <si>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</si>
  <si>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</si>
  <si>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</si>
  <si>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</si>
  <si>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</si>
  <si>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</si>
  <si>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</si>
  <si>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</si>
  <si>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</si>
  <si>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</si>
  <si>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</si>
  <si>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</si>
  <si>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</si>
  <si>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</si>
  <si>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</si>
  <si>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</si>
  <si>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</si>
  <si>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</si>
  <si>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</si>
  <si>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</si>
  <si>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</si>
  <si>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</si>
  <si>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</si>
  <si>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</si>
  <si>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</si>
  <si>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</si>
  <si>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</si>
  <si>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</si>
  <si>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</si>
  <si>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</si>
  <si>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</si>
  <si>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</si>
  <si>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</si>
  <si>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</si>
  <si>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</si>
  <si>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</si>
  <si>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</si>
  <si>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</si>
  <si>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</si>
  <si>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</si>
  <si>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</si>
  <si>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</si>
  <si>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</si>
  <si>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</si>
  <si>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</si>
  <si>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</si>
  <si>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</si>
  <si>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</si>
  <si>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</si>
  <si>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</si>
  <si>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</si>
  <si>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</si>
  <si>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</si>
  <si>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</si>
  <si>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</si>
  <si>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</si>
  <si>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</si>
  <si>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</si>
  <si>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</si>
  <si>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</si>
  <si>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</si>
  <si>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</si>
  <si>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</si>
  <si>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</si>
  <si>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</si>
  <si>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</si>
  <si>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</si>
  <si>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</si>
  <si>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</si>
  <si>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</si>
  <si>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</si>
  <si>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</si>
  <si>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</si>
  <si>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</si>
  <si>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</si>
  <si>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</si>
  <si>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</si>
  <si>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</si>
  <si>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</si>
  <si>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</si>
  <si>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</si>
  <si>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</si>
  <si>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</si>
  <si>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</si>
  <si>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</si>
  <si>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</si>
  <si>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</si>
  <si>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</si>
  <si>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</si>
  <si>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</si>
  <si>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</si>
  <si>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</si>
  <si>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</si>
  <si>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</si>
  <si>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</si>
  <si>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</si>
  <si>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</si>
  <si>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</si>
  <si>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</si>
  <si>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</si>
  <si>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</si>
  <si>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</si>
  <si>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</si>
  <si>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</si>
  <si>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</si>
  <si>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</si>
  <si>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</si>
  <si>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</si>
  <si>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</si>
  <si>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</si>
  <si>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</si>
  <si>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</si>
  <si>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</si>
  <si>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</si>
  <si>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</si>
  <si>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</si>
  <si>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</si>
  <si>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</si>
  <si>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</si>
  <si>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</si>
  <si>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</si>
  <si>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</si>
  <si>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</si>
  <si>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</si>
  <si>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</si>
  <si>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</si>
  <si>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</si>
  <si>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</si>
  <si>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</si>
  <si>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</si>
  <si>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</si>
  <si>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</si>
  <si>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</si>
  <si>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</si>
  <si>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</si>
  <si>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</si>
  <si>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</si>
  <si>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</si>
  <si>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</si>
  <si>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</si>
  <si>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</si>
  <si>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</si>
  <si>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</si>
  <si>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</si>
  <si>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</si>
  <si>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</si>
  <si>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</si>
  <si>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</si>
  <si>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</si>
  <si>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</si>
  <si>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</si>
  <si>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</si>
  <si>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</si>
  <si>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</si>
  <si>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</si>
  <si>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</si>
  <si>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</si>
  <si>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</si>
  <si>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</si>
  <si>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</si>
  <si>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</si>
  <si>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</si>
  <si>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</si>
  <si>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</si>
  <si>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</si>
  <si>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</si>
  <si>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</si>
  <si>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</si>
  <si>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</si>
  <si>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</si>
  <si>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</si>
  <si>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</si>
  <si>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</si>
  <si>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</si>
  <si>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</si>
  <si>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</si>
  <si>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</si>
  <si>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</si>
  <si>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</si>
  <si>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</si>
  <si>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</si>
  <si>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</si>
  <si>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</si>
  <si>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</si>
  <si>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</si>
  <si>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</si>
  <si>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</si>
  <si>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</si>
  <si>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</si>
  <si>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</si>
  <si>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</si>
  <si>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</si>
  <si>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</si>
  <si>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</si>
  <si>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</si>
  <si>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</si>
  <si>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</si>
  <si>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</si>
  <si>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</si>
  <si>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</si>
  <si>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</si>
  <si>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</si>
  <si>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</si>
  <si>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</si>
  <si>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</si>
  <si>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</si>
  <si>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</si>
  <si>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</si>
  <si>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</si>
  <si>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</si>
  <si>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</si>
  <si>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</si>
  <si>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</si>
  <si>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</si>
  <si>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</si>
  <si>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</si>
  <si>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</si>
  <si>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</si>
  <si>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</si>
  <si>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</si>
  <si>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</si>
  <si>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</si>
  <si>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</si>
  <si>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</si>
  <si>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</si>
  <si>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</si>
  <si>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</si>
  <si>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</si>
  <si>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</si>
  <si>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</si>
  <si>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</si>
  <si>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</si>
  <si>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</si>
  <si>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</si>
  <si>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</si>
  <si>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</si>
  <si>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</si>
  <si>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</si>
  <si>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</si>
  <si>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</si>
  <si>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</si>
  <si>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</si>
  <si>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</si>
  <si>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</si>
  <si>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</si>
  <si>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</si>
  <si>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</si>
  <si>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</si>
  <si>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</si>
  <si>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</si>
  <si>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</si>
  <si>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</si>
  <si>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</si>
  <si>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</si>
  <si>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</si>
  <si>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</si>
  <si>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</si>
  <si>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</si>
  <si>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</si>
  <si>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</si>
  <si>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</si>
  <si>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</si>
  <si>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</si>
  <si>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</si>
  <si>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</si>
  <si>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</si>
  <si>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</si>
  <si>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</si>
  <si>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</si>
  <si>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</si>
  <si>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</si>
  <si>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</si>
  <si>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</si>
  <si>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</si>
  <si>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</si>
  <si>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</si>
  <si>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</si>
  <si>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</si>
  <si>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</si>
  <si>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</si>
  <si>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</si>
  <si>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</si>
  <si>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</si>
  <si>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</si>
  <si>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</si>
  <si>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</si>
  <si>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</si>
  <si>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</si>
  <si>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</si>
  <si>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</si>
  <si>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</si>
  <si>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</si>
  <si>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</si>
  <si>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</si>
  <si>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</si>
  <si>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</si>
  <si>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</si>
  <si>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</si>
  <si>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</si>
  <si>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</si>
  <si>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</si>
  <si>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</si>
  <si>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</si>
  <si>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</si>
  <si>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</si>
  <si>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</si>
  <si>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</si>
  <si>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</si>
  <si>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</si>
  <si>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</si>
  <si>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</si>
  <si>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</si>
  <si>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</si>
  <si>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</si>
  <si>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</si>
  <si>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</si>
  <si>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</si>
  <si>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</si>
  <si>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</si>
  <si>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</si>
  <si>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</si>
  <si>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</si>
  <si>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</si>
  <si>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</si>
  <si>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</si>
  <si>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</si>
  <si>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</si>
  <si>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</si>
  <si>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</si>
  <si>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</si>
  <si>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</si>
  <si>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</si>
  <si>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</si>
  <si>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</si>
  <si>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</si>
  <si>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</si>
  <si>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</si>
  <si>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</si>
  <si>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</si>
  <si>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</si>
  <si>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</si>
  <si>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</si>
  <si>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</si>
  <si>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</si>
  <si>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</si>
  <si>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</si>
  <si>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</si>
  <si>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</si>
  <si>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</si>
  <si>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</si>
  <si>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</si>
  <si>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</si>
  <si>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</si>
  <si>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</si>
  <si>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</si>
  <si>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</si>
  <si>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</si>
  <si>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</si>
  <si>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</si>
  <si>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</si>
  <si>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</si>
  <si>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</si>
  <si>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</si>
  <si>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</si>
  <si>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</si>
  <si>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</si>
  <si>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</si>
  <si>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</si>
  <si>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</si>
  <si>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</si>
  <si>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</si>
  <si>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</si>
  <si>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</si>
  <si>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</si>
  <si>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</si>
  <si>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</si>
  <si>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</si>
  <si>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</si>
  <si>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</si>
  <si>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</si>
  <si>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</si>
  <si>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</si>
  <si>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</si>
  <si>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</si>
  <si>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</si>
  <si>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</si>
  <si>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</si>
  <si>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</si>
  <si>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</si>
  <si>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</si>
  <si>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</si>
  <si>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</si>
  <si>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</si>
  <si>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</si>
  <si>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</si>
  <si>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</si>
  <si>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</si>
  <si>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</si>
  <si>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</si>
  <si>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</si>
  <si>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</si>
  <si>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</si>
  <si>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</si>
  <si>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</si>
  <si>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</si>
  <si>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</si>
  <si>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</si>
  <si>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</si>
  <si>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</si>
  <si>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</si>
  <si>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</si>
  <si>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</si>
  <si>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</si>
  <si>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</si>
  <si>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</si>
  <si>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</si>
  <si>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</si>
  <si>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</si>
  <si>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</si>
  <si>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</si>
  <si>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</si>
  <si>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</si>
  <si>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</si>
  <si>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</si>
  <si>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</si>
  <si>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</si>
  <si>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</si>
  <si>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</si>
  <si>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</si>
  <si>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</si>
  <si>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</si>
  <si>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</si>
  <si>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</si>
  <si>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</si>
  <si>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</si>
  <si>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</si>
  <si>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</si>
  <si>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</si>
  <si>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</si>
  <si>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</si>
  <si>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</si>
  <si>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</si>
  <si>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</si>
  <si>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</si>
  <si>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</si>
  <si>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</si>
  <si>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</si>
  <si>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</si>
  <si>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</si>
  <si>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</si>
  <si>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</si>
  <si>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</si>
  <si>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</si>
  <si>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</si>
  <si>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</si>
  <si>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</si>
  <si>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</si>
  <si>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</si>
  <si>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</si>
  <si>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</si>
  <si>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</si>
  <si>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</si>
  <si>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</si>
  <si>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</si>
  <si>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</si>
  <si>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</si>
  <si>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</si>
  <si>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</si>
  <si>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</si>
  <si>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</si>
  <si>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</si>
  <si>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</si>
  <si>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</si>
  <si>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</si>
  <si>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</si>
  <si>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</si>
  <si>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</si>
  <si>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</si>
  <si>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</si>
  <si>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</si>
  <si>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</si>
  <si>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</si>
  <si>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</si>
  <si>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</si>
  <si>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</si>
  <si>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</si>
  <si>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</si>
  <si>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</si>
  <si>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</si>
  <si>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</si>
  <si>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</si>
  <si>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</si>
  <si>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</si>
  <si>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</si>
  <si>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</si>
  <si>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</si>
  <si>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</si>
  <si>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</si>
  <si>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</si>
  <si>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</si>
  <si>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</si>
  <si>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</si>
  <si>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</si>
  <si>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</si>
  <si>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</si>
  <si>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</si>
  <si>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</si>
  <si>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</si>
  <si>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</si>
  <si>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</si>
  <si>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</si>
  <si>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</si>
  <si>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</si>
  <si>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</si>
  <si>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</si>
  <si>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</si>
  <si>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</si>
  <si>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</si>
  <si>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</si>
  <si>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</si>
  <si>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</si>
  <si>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</si>
  <si>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</si>
  <si>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</si>
  <si>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</si>
  <si>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</si>
  <si>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</si>
  <si>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</si>
  <si>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</si>
  <si>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</si>
  <si>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</si>
  <si>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</si>
  <si>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</si>
  <si>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</si>
  <si>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</si>
  <si>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</si>
  <si>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</si>
  <si>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</si>
  <si>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</si>
  <si>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</si>
  <si>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</si>
  <si>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</si>
  <si>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</si>
  <si>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</si>
  <si>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</si>
  <si>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</si>
  <si>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</si>
  <si>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</si>
  <si>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</si>
  <si>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</si>
  <si>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</si>
  <si>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</si>
  <si>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</si>
  <si>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</si>
  <si>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</si>
  <si>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</si>
  <si>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</si>
  <si>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</si>
  <si>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</si>
  <si>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</si>
  <si>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</si>
  <si>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</si>
  <si>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</si>
  <si>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</si>
  <si>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</si>
  <si>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</si>
  <si>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</si>
  <si>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</si>
  <si>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</si>
  <si>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</si>
  <si>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</si>
  <si>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</si>
  <si>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</si>
  <si>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</si>
  <si>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</si>
  <si>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</si>
  <si>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</si>
  <si>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</si>
  <si>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</si>
  <si>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</si>
  <si>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</si>
  <si>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</si>
  <si>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</si>
  <si>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</si>
  <si>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</si>
  <si>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</si>
  <si>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</si>
  <si>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</si>
  <si>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</si>
  <si>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</si>
  <si>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</si>
  <si>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</si>
  <si>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</si>
  <si>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</si>
  <si>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</si>
  <si>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</si>
  <si>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</si>
  <si>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</si>
  <si>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</si>
  <si>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</si>
  <si>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</si>
  <si>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</si>
  <si>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</si>
  <si>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</si>
  <si>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</si>
  <si>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</si>
  <si>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</si>
  <si>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</si>
  <si>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</si>
  <si>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</si>
  <si>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</si>
  <si>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</si>
  <si>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</si>
  <si>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</si>
  <si>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</si>
  <si>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</si>
  <si>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</si>
  <si>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</si>
  <si>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</si>
  <si>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</si>
  <si>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</si>
  <si>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</si>
  <si>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</si>
  <si>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</si>
  <si>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</si>
  <si>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</si>
  <si>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</si>
  <si>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</si>
  <si>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</si>
  <si>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</si>
  <si>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</si>
  <si>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</si>
  <si>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</si>
  <si>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</si>
  <si>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</si>
  <si>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</si>
  <si>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</si>
  <si>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</si>
  <si>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</si>
  <si>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</si>
  <si>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</si>
  <si>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</si>
  <si>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</si>
  <si>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</si>
  <si>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</si>
  <si>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</si>
  <si>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</si>
  <si>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</si>
  <si>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</si>
  <si>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</si>
  <si>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</si>
  <si>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</si>
  <si>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</si>
  <si>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</si>
  <si>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</si>
  <si>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</si>
  <si>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</si>
  <si>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</si>
  <si>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</si>
  <si>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</si>
  <si>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</si>
  <si>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</si>
  <si>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</si>
  <si>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</si>
  <si>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</si>
  <si>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</si>
  <si>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</si>
  <si>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</si>
  <si>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</si>
  <si>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</si>
  <si>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</si>
  <si>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</si>
  <si>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</si>
  <si>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</si>
  <si>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</si>
  <si>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</si>
  <si>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</si>
  <si>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</si>
  <si>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</si>
  <si>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</si>
  <si>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</si>
  <si>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</si>
  <si>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</si>
  <si>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</si>
  <si>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</si>
  <si>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</si>
  <si>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</si>
  <si>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</si>
  <si>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</si>
  <si>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</si>
  <si>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</si>
  <si>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</si>
  <si>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</si>
  <si>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</si>
  <si>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</si>
  <si>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</si>
  <si>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</si>
  <si>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</si>
  <si>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</si>
  <si>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</si>
  <si>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</si>
  <si>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</si>
  <si>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</si>
  <si>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</si>
  <si>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</si>
  <si>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</si>
  <si>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</si>
  <si>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</si>
  <si>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</si>
  <si>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</si>
  <si>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</si>
  <si>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</si>
  <si>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</si>
  <si>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</si>
  <si>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</si>
  <si>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</si>
  <si>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</si>
  <si>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</si>
  <si>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</si>
  <si>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</si>
  <si>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</si>
  <si>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</si>
  <si>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</si>
  <si>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</si>
  <si>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</si>
  <si>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</si>
  <si>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</si>
  <si>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</si>
  <si>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</si>
  <si>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</si>
  <si>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</si>
  <si>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</si>
  <si>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</si>
  <si>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</si>
  <si>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</si>
  <si>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</si>
  <si>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</si>
  <si>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</si>
  <si>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</si>
  <si>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</si>
  <si>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</si>
  <si>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</si>
  <si>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</si>
  <si>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</si>
  <si>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</si>
  <si>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</si>
  <si>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</si>
  <si>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</si>
  <si>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</si>
  <si>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</si>
  <si>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</si>
  <si>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</si>
  <si>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</si>
  <si>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</si>
  <si>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</si>
  <si>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</si>
  <si>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</si>
  <si>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</si>
  <si>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</si>
  <si>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</si>
  <si>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</si>
  <si>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</si>
  <si>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</si>
  <si>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</si>
  <si>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</si>
  <si>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</si>
  <si>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</si>
  <si>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</si>
  <si>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</si>
  <si>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</si>
  <si>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</si>
  <si>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</si>
  <si>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</si>
  <si>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</si>
  <si>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</si>
  <si>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</si>
  <si>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</si>
  <si>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</si>
  <si>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</si>
  <si>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</si>
  <si>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</si>
  <si>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</si>
  <si>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</si>
  <si>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</si>
  <si>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</si>
  <si>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</si>
  <si>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</si>
  <si>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</si>
  <si>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</si>
  <si>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</si>
  <si>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</si>
  <si>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</si>
  <si>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</si>
  <si>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</si>
  <si>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</si>
  <si>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</si>
  <si>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</si>
  <si>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</si>
  <si>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</si>
  <si>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</si>
  <si>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</si>
  <si>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</si>
  <si>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</si>
  <si>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</si>
  <si>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</si>
  <si>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</si>
  <si>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</si>
  <si>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</si>
  <si>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</si>
  <si>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</si>
  <si>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</si>
  <si>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</si>
  <si>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</si>
  <si>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</si>
  <si>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</si>
  <si>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</si>
  <si>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</si>
  <si>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</si>
  <si>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</si>
  <si>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</si>
  <si>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</si>
  <si>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</si>
  <si>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</si>
  <si>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</si>
  <si>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</si>
  <si>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</si>
  <si>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</si>
  <si>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</si>
  <si>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</si>
  <si>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</si>
  <si>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</si>
  <si>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</si>
  <si>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</si>
  <si>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</si>
  <si>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</si>
  <si>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</si>
  <si>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</si>
  <si>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</si>
  <si>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</si>
  <si>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</si>
  <si>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</si>
  <si>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</si>
  <si>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</si>
  <si>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</si>
  <si>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</si>
  <si>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</si>
  <si>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</si>
  <si>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</si>
  <si>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</si>
  <si>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</si>
  <si>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</si>
  <si>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</si>
  <si>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</si>
  <si>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</si>
  <si>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</si>
  <si>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</si>
  <si>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</si>
  <si>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</si>
  <si>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</si>
  <si>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</si>
  <si>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</si>
  <si>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</si>
  <si>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</si>
  <si>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</si>
  <si>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</si>
  <si>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</si>
  <si>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</si>
  <si>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</si>
  <si>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</si>
  <si>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</si>
  <si>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</si>
  <si>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</si>
  <si>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</si>
  <si>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</si>
  <si>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</si>
  <si>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</si>
  <si>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</si>
  <si>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</si>
  <si>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</si>
  <si>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</si>
  <si>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</si>
  <si>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</si>
  <si>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</si>
  <si>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</si>
  <si>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</si>
  <si>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</si>
  <si>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</si>
  <si>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</si>
  <si>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</si>
  <si>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</si>
  <si>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</si>
  <si>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</si>
  <si>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</si>
  <si>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</si>
  <si>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</si>
  <si>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</si>
  <si>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</si>
  <si>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</si>
  <si>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</si>
  <si>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</si>
  <si>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</si>
  <si>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</si>
  <si>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</si>
  <si>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</si>
  <si>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</si>
  <si>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</si>
  <si>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</si>
  <si>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</si>
  <si>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</si>
  <si>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</si>
  <si>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</si>
  <si>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</si>
  <si>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</si>
  <si>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</si>
  <si>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</si>
  <si>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</si>
  <si>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</si>
  <si>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</si>
  <si>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</si>
  <si>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</si>
  <si>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</si>
  <si>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</si>
  <si>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</si>
  <si>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</si>
  <si>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</si>
  <si>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</si>
  <si>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</si>
  <si>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</si>
  <si>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</si>
  <si>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</si>
  <si>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</si>
  <si>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</si>
  <si>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</si>
  <si>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</si>
  <si>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</si>
  <si>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</si>
  <si>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</si>
  <si>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</si>
  <si>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</si>
  <si>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</si>
  <si>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</si>
  <si>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</si>
  <si>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</si>
  <si>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</si>
  <si>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</si>
  <si>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</si>
  <si>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</si>
  <si>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</si>
  <si>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</si>
  <si>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</si>
  <si>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</si>
  <si>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</si>
  <si>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</si>
  <si>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</si>
  <si>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</si>
  <si>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</si>
  <si>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</si>
  <si>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</si>
  <si>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</si>
  <si>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</si>
  <si>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</si>
  <si>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</si>
  <si>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</si>
  <si>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</si>
  <si>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</si>
  <si>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</si>
  <si>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</si>
  <si>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</si>
  <si>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</si>
  <si>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</si>
  <si>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</si>
  <si>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</si>
  <si>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</si>
  <si>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</si>
  <si>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</si>
  <si>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</si>
  <si>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</si>
  <si>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</si>
  <si>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</si>
  <si>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</si>
  <si>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</si>
  <si>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</si>
  <si>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</si>
  <si>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</si>
  <si>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</si>
  <si>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</si>
  <si>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</si>
  <si>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</si>
  <si>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</si>
  <si>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</si>
  <si>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</si>
  <si>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</si>
  <si>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</si>
  <si>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</si>
  <si>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</si>
  <si>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</si>
  <si>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</si>
  <si>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</si>
  <si>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</si>
  <si>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</si>
  <si>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</si>
  <si>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</si>
  <si>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</si>
  <si>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</si>
  <si>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</si>
  <si>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</si>
  <si>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</si>
  <si>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</si>
  <si>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</si>
  <si>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</si>
  <si>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</si>
  <si>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</si>
  <si>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</si>
  <si>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</si>
  <si>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</si>
  <si>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</si>
  <si>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</si>
  <si>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</si>
  <si>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</si>
  <si>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</si>
  <si>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</si>
  <si>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</si>
  <si>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</si>
  <si>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</si>
  <si>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</si>
  <si>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</si>
  <si>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</si>
  <si>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</si>
  <si>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</si>
  <si>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</si>
  <si>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</si>
  <si>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</si>
  <si>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</si>
  <si>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</si>
  <si>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</si>
  <si>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</si>
  <si>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</si>
  <si>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</si>
  <si>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</si>
  <si>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</si>
  <si>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</si>
  <si>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</si>
  <si>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</si>
  <si>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</si>
  <si>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</si>
  <si>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</si>
  <si>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</si>
  <si>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</si>
  <si>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</si>
  <si>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</si>
  <si>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</si>
  <si>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</si>
  <si>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</si>
  <si>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</si>
  <si>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</si>
  <si>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</si>
  <si>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</si>
  <si>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</si>
  <si>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</si>
  <si>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</si>
  <si>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</si>
  <si>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</si>
  <si>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</si>
  <si>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</si>
  <si>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</si>
  <si>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</si>
  <si>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</si>
  <si>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</si>
  <si>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</si>
  <si>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</si>
  <si>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</si>
  <si>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</si>
  <si>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</si>
  <si>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</si>
  <si>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</si>
  <si>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</si>
  <si>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</si>
  <si>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</si>
  <si>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</si>
  <si>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</si>
  <si>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</si>
  <si>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</si>
  <si>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</si>
  <si>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</si>
  <si>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</si>
  <si>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</si>
  <si>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</si>
  <si>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</si>
  <si>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</si>
  <si>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</si>
  <si>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</si>
  <si>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</si>
  <si>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</si>
  <si>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</si>
  <si>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</si>
  <si>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</si>
  <si>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</si>
  <si>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</si>
  <si>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</si>
  <si>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</si>
  <si>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</si>
  <si>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</si>
  <si>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</si>
  <si>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</si>
  <si>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</si>
  <si>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</si>
  <si>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</si>
  <si>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</si>
  <si>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</si>
  <si>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</si>
  <si>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</si>
  <si>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</si>
  <si>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</si>
  <si>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</si>
  <si>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</si>
  <si>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</si>
  <si>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</si>
  <si>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</si>
  <si>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</si>
  <si>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</si>
  <si>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</si>
  <si>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</si>
  <si>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</si>
  <si>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</si>
  <si>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</si>
  <si>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</si>
  <si>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</si>
  <si>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</si>
  <si>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</si>
  <si>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</si>
  <si>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</si>
  <si>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</si>
  <si>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</si>
  <si>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</si>
  <si>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</si>
  <si>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</si>
  <si>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</si>
  <si>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</si>
  <si>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</si>
  <si>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</si>
  <si>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</si>
  <si>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</si>
  <si>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</si>
  <si>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</si>
  <si>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</si>
  <si>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</si>
  <si>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</si>
  <si>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</si>
  <si>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</si>
  <si>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</si>
  <si>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</si>
  <si>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</si>
  <si>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</si>
  <si>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</si>
  <si>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</si>
  <si>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</si>
  <si>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</si>
  <si>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</si>
  <si>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</si>
  <si>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</si>
  <si>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</si>
  <si>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</si>
  <si>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</si>
  <si>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</si>
  <si>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</si>
  <si>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</si>
  <si>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</si>
  <si>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</si>
  <si>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</si>
  <si>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</si>
  <si>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</si>
  <si>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</si>
  <si>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</si>
  <si>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</si>
  <si>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</si>
  <si>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</si>
  <si>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</si>
  <si>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</si>
  <si>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</si>
  <si>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</si>
  <si>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</si>
  <si>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</si>
  <si>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</si>
  <si>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</si>
  <si>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</si>
  <si>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</si>
  <si>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</si>
  <si>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</si>
  <si>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</si>
  <si>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</si>
  <si>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</si>
  <si>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</si>
  <si>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</si>
  <si>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</si>
  <si>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</si>
  <si>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</si>
  <si>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</si>
  <si>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</si>
  <si>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</si>
  <si>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</si>
  <si>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</si>
  <si>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</si>
  <si>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</si>
  <si>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</si>
  <si>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</si>
  <si>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</si>
  <si>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</si>
  <si>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</si>
  <si>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</si>
  <si>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</si>
  <si>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</si>
  <si>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</si>
  <si>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</si>
  <si>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</si>
  <si>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</si>
  <si>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</si>
  <si>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</si>
  <si>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</si>
  <si>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</si>
  <si>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</si>
  <si>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</si>
  <si>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</si>
  <si>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</si>
  <si>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</si>
  <si>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</si>
  <si>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</si>
  <si>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</si>
  <si>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</si>
  <si>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</si>
  <si>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</si>
  <si>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</si>
  <si>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</si>
  <si>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</si>
  <si>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</si>
  <si>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</si>
  <si>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</si>
  <si>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</si>
  <si>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</si>
  <si>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</si>
  <si>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</si>
  <si>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</si>
  <si>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</si>
  <si>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</si>
  <si>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</si>
  <si>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</si>
  <si>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</si>
  <si>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</si>
  <si>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</si>
  <si>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</si>
  <si>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</si>
  <si>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</si>
  <si>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</si>
  <si>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</si>
  <si>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</si>
  <si>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</si>
  <si>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</si>
  <si>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</si>
  <si>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</si>
  <si>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</si>
  <si>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</si>
  <si>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</si>
  <si>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</si>
  <si>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</si>
  <si>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</si>
  <si>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</si>
  <si>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</si>
  <si>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</si>
  <si>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</si>
  <si>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</si>
  <si>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</si>
  <si>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</si>
  <si>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</si>
  <si>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</si>
  <si>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</si>
  <si>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</si>
  <si>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</si>
  <si>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</si>
  <si>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</si>
  <si>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</si>
  <si>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</si>
  <si>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</si>
  <si>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</si>
  <si>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</si>
  <si>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</si>
  <si>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</si>
  <si>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</si>
  <si>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</si>
  <si>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</si>
  <si>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</si>
  <si>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</si>
  <si>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</si>
  <si>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</si>
  <si>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</si>
  <si>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</si>
  <si>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</si>
  <si>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</si>
  <si>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</si>
  <si>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</si>
  <si>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</si>
  <si>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</si>
  <si>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</si>
  <si>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</si>
  <si>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</si>
  <si>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</si>
  <si>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</si>
  <si>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</si>
  <si>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</si>
  <si>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</si>
  <si>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</si>
  <si>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</si>
  <si>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</si>
  <si>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</si>
  <si>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</si>
  <si>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</si>
  <si>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</si>
  <si>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</si>
  <si>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</si>
  <si>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</si>
  <si>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</si>
  <si>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</si>
  <si>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</si>
  <si>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</si>
  <si>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</si>
  <si>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</si>
  <si>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</si>
  <si>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</si>
  <si>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</si>
  <si>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</si>
  <si>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</si>
  <si>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</si>
  <si>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</si>
  <si>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</si>
  <si>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</si>
  <si>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</si>
  <si>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</si>
  <si>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</si>
  <si>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</si>
  <si>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</si>
  <si>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</si>
  <si>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</si>
  <si>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</si>
  <si>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</si>
  <si>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</si>
  <si>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</si>
  <si>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</si>
  <si>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</si>
  <si>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</si>
  <si>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</si>
  <si>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</si>
  <si>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</si>
  <si>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</si>
  <si>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</si>
  <si>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</si>
  <si>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</si>
  <si>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</si>
  <si>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</si>
  <si>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</si>
  <si>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</si>
  <si>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</si>
  <si>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</si>
  <si>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</si>
  <si>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</si>
  <si>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</si>
  <si>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</si>
  <si>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</si>
  <si>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</si>
  <si>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</si>
  <si>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</si>
  <si>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</si>
  <si>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</si>
  <si>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</si>
  <si>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</si>
  <si>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</si>
  <si>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</si>
  <si>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</si>
  <si>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</si>
  <si>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</si>
  <si>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</si>
  <si>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</si>
  <si>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</si>
  <si>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</si>
  <si>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</si>
  <si>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</si>
  <si>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</si>
  <si>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</si>
  <si>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</si>
  <si>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</si>
  <si>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</si>
  <si>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</si>
  <si>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</si>
  <si>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</si>
  <si>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</si>
  <si>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</si>
  <si>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</si>
  <si>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</si>
  <si>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</si>
  <si>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</si>
  <si>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</si>
  <si>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</si>
  <si>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</si>
  <si>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</si>
  <si>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</si>
  <si>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</si>
  <si>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</si>
  <si>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</si>
  <si>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</si>
  <si>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</si>
  <si>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</si>
  <si>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</si>
  <si>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</si>
  <si>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</si>
  <si>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</si>
  <si>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</si>
  <si>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</si>
  <si>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</si>
  <si>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</si>
  <si>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</si>
  <si>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</si>
  <si>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</si>
  <si>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</si>
  <si>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</si>
  <si>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</si>
  <si>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</si>
  <si>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</si>
  <si>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</si>
  <si>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</si>
  <si>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</si>
  <si>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</si>
  <si>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</si>
  <si>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</si>
  <si>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</si>
  <si>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</si>
  <si>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</si>
  <si>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</si>
  <si>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</si>
  <si>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</si>
  <si>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</si>
  <si>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</si>
  <si>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</si>
  <si>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</si>
  <si>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</si>
  <si>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</si>
  <si>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</si>
  <si>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</si>
  <si>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</si>
  <si>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</si>
  <si>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</si>
  <si>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</si>
  <si>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</si>
  <si>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</si>
  <si>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</si>
  <si>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</si>
  <si>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</si>
  <si>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</si>
  <si>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</si>
  <si>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</si>
  <si>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</si>
  <si>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</si>
  <si>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</si>
  <si>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</si>
  <si>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</si>
  <si>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</si>
  <si>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</si>
  <si>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</si>
  <si>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</si>
  <si>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</si>
  <si>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</si>
  <si>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</si>
  <si>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</si>
  <si>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</si>
  <si>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</si>
  <si>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</si>
  <si>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</si>
  <si>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</si>
  <si>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</si>
  <si>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</si>
  <si>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</si>
  <si>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</si>
  <si>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</si>
  <si>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</si>
  <si>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</si>
  <si>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</si>
  <si>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</si>
  <si>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</si>
  <si>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</si>
  <si>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</si>
  <si>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</si>
  <si>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</si>
  <si>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</si>
  <si>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</si>
  <si>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</si>
  <si>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</si>
  <si>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</si>
  <si>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</si>
  <si>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</si>
  <si>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</si>
  <si>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</si>
  <si>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</si>
  <si>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</si>
  <si>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</si>
  <si>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</si>
  <si>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</si>
  <si>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</si>
  <si>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</si>
  <si>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</si>
  <si>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</si>
  <si>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</si>
  <si>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</si>
  <si>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</si>
  <si>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</si>
  <si>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</si>
  <si>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</si>
  <si>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</si>
  <si>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</si>
  <si>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</si>
  <si>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</si>
  <si>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</si>
  <si>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</si>
  <si>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</si>
  <si>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</si>
  <si>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</si>
  <si>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</si>
  <si>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</si>
  <si>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</si>
  <si>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</si>
  <si>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</si>
  <si>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</si>
  <si>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</si>
  <si>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</si>
  <si>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</si>
  <si>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</si>
  <si>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</si>
  <si>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</si>
  <si>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</si>
  <si>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</si>
  <si>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</si>
  <si>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</si>
  <si>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</si>
  <si>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</si>
  <si>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</si>
  <si>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</si>
  <si>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</si>
  <si>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</si>
  <si>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</si>
  <si>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</si>
  <si>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</si>
  <si>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</si>
  <si>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</si>
  <si>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</si>
  <si>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</si>
  <si>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</si>
  <si>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</si>
  <si>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</si>
  <si>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</si>
  <si>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</si>
  <si>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</si>
  <si>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</si>
  <si>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</si>
  <si>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</si>
  <si>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</si>
  <si>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</si>
  <si>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</si>
  <si>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</si>
  <si>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</si>
  <si>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</si>
  <si>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</si>
  <si>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</si>
  <si>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</si>
  <si>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</si>
  <si>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</si>
  <si>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</si>
  <si>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</si>
  <si>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</si>
  <si>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</si>
  <si>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</si>
  <si>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</si>
  <si>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</si>
  <si>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</si>
  <si>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</si>
  <si>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</si>
  <si>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</si>
  <si>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</si>
  <si>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</si>
  <si>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</si>
  <si>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</si>
  <si>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</si>
  <si>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</si>
  <si>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</si>
  <si>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</si>
  <si>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</si>
  <si>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</si>
  <si>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</si>
  <si>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</si>
  <si>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</si>
  <si>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</si>
  <si>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</si>
  <si>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</si>
  <si>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</si>
  <si>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</si>
  <si>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</si>
  <si>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</si>
  <si>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</si>
  <si>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</si>
  <si>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</si>
  <si>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</si>
  <si>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</si>
  <si>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</si>
  <si>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</si>
  <si>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</si>
  <si>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</si>
  <si>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</si>
  <si>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</si>
  <si>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</si>
  <si>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</si>
  <si>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</si>
  <si>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</si>
  <si>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</si>
  <si>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</si>
  <si>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</si>
  <si>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</si>
  <si>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</si>
  <si>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</si>
  <si>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</si>
  <si>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</si>
  <si>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</si>
  <si>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</si>
  <si>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</si>
  <si>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</si>
  <si>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</si>
  <si>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</si>
  <si>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</si>
  <si>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</si>
  <si>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</si>
  <si>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</si>
  <si>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</si>
  <si>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</si>
  <si>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</si>
  <si>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</si>
  <si>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</si>
  <si>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</si>
  <si>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</si>
  <si>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</si>
  <si>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</si>
  <si>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</si>
  <si>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</si>
  <si>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</si>
  <si>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</si>
  <si>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</si>
  <si>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</si>
  <si>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</si>
  <si>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</si>
  <si>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</si>
  <si>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</si>
  <si>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</si>
  <si>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</si>
  <si>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</si>
  <si>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</si>
  <si>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</si>
  <si>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</si>
  <si>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</si>
  <si>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</si>
  <si>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</si>
  <si>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</si>
  <si>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</si>
  <si>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</si>
  <si>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</si>
  <si>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</si>
  <si>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</si>
  <si>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</si>
  <si>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</si>
  <si>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</si>
  <si>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</si>
  <si>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</si>
  <si>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</si>
  <si>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</si>
  <si>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</si>
  <si>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</si>
  <si>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</si>
  <si>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</si>
  <si>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</si>
  <si>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</si>
  <si>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</si>
  <si>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</si>
  <si>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</si>
  <si>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</si>
  <si>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</si>
  <si>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</si>
  <si>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</si>
  <si>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</si>
  <si>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</si>
  <si>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</si>
  <si>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</si>
  <si>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</si>
  <si>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</si>
  <si>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</si>
  <si>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</si>
  <si>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</si>
  <si>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</si>
  <si>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</si>
  <si>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</si>
  <si>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</si>
  <si>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</si>
  <si>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</si>
  <si>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</si>
  <si>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</si>
  <si>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</si>
  <si>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</si>
  <si>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</si>
  <si>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</si>
  <si>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</si>
  <si>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</si>
  <si>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</si>
  <si>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</si>
  <si>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</si>
  <si>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</si>
  <si>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</si>
  <si>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</si>
  <si>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</si>
  <si>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</si>
  <si>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</si>
  <si>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</si>
  <si>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</si>
  <si>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</si>
  <si>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</si>
  <si>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</si>
  <si>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</si>
  <si>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</si>
  <si>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</si>
  <si>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</si>
  <si>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</si>
  <si>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</si>
  <si>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</si>
  <si>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</si>
  <si>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</si>
  <si>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</si>
  <si>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</si>
  <si>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</si>
  <si>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</si>
  <si>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</si>
  <si>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</si>
  <si>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</si>
  <si>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</si>
  <si>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</si>
  <si>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</si>
  <si>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</si>
  <si>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</si>
  <si>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</si>
  <si>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</si>
  <si>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</si>
  <si>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</si>
  <si>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</si>
  <si>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</si>
  <si>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</si>
  <si>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</si>
  <si>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</si>
  <si>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</si>
  <si>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</si>
  <si>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</si>
  <si>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</si>
  <si>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</si>
  <si>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</si>
  <si>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</si>
  <si>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</si>
  <si>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</si>
  <si>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</si>
  <si>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</si>
  <si>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</si>
  <si>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</si>
  <si>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</si>
  <si>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</si>
  <si>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</si>
  <si>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</si>
  <si>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</si>
  <si>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</si>
  <si>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</si>
  <si>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</si>
  <si>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</si>
  <si>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</si>
  <si>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</si>
  <si>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</si>
  <si>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</si>
  <si>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</si>
  <si>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</si>
  <si>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</si>
  <si>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</si>
  <si>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</si>
  <si>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</si>
  <si>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</si>
  <si>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</si>
  <si>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</si>
  <si>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</si>
  <si>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</si>
  <si>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</si>
  <si>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</si>
  <si>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</si>
  <si>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</si>
  <si>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</si>
  <si>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</si>
  <si>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</si>
  <si>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</si>
  <si>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</si>
  <si>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</si>
  <si>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</si>
  <si>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</si>
  <si>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</si>
  <si>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</si>
  <si>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</si>
  <si>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</si>
  <si>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</si>
  <si>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</si>
  <si>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</si>
  <si>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</si>
  <si>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</si>
  <si>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</si>
  <si>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</si>
  <si>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</si>
  <si>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</si>
  <si>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</si>
  <si>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</si>
  <si>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</si>
  <si>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</si>
  <si>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</si>
  <si>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</si>
  <si>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</si>
  <si>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</si>
  <si>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</si>
  <si>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</si>
  <si>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</si>
  <si>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</si>
  <si>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</si>
  <si>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</si>
  <si>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</si>
  <si>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</si>
  <si>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</si>
  <si>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</si>
  <si>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</si>
  <si>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</si>
  <si>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</si>
  <si>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</si>
  <si>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</si>
  <si>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</si>
  <si>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</si>
  <si>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</si>
  <si>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</si>
  <si>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</si>
  <si>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</si>
  <si>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</si>
  <si>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</si>
  <si>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</si>
  <si>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</si>
  <si>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</si>
  <si>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</si>
  <si>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</si>
  <si>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</si>
  <si>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</si>
  <si>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</si>
  <si>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</si>
  <si>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</si>
  <si>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</si>
  <si>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</si>
  <si>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</si>
  <si>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</si>
  <si>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</si>
  <si>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</si>
  <si>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</si>
  <si>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</si>
  <si>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</si>
  <si>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</si>
  <si>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</si>
  <si>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</si>
  <si>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</si>
  <si>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</si>
  <si>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</si>
  <si>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</si>
  <si>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</si>
  <si>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</si>
  <si>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</si>
  <si>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</si>
  <si>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</si>
  <si>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</si>
  <si>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</si>
  <si>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</si>
  <si>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</si>
  <si>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</si>
  <si>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</si>
  <si>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</si>
  <si>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</si>
  <si>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</si>
  <si>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</si>
  <si>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</si>
  <si>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</si>
  <si>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</si>
  <si>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</si>
  <si>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</si>
  <si>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</si>
  <si>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</si>
  <si>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</si>
  <si>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</si>
  <si>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</si>
  <si>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</si>
  <si>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</si>
  <si>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</si>
  <si>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</si>
  <si>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</si>
  <si>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</si>
  <si>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</si>
  <si>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</si>
  <si>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</si>
  <si>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</si>
  <si>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</si>
  <si>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</si>
  <si>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</si>
  <si>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</si>
  <si>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</si>
  <si>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</si>
  <si>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</si>
  <si>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</si>
  <si>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</si>
  <si>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</si>
  <si>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</si>
  <si>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</si>
  <si>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</si>
  <si>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</si>
  <si>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</si>
  <si>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</si>
  <si>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</si>
  <si>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</si>
  <si>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</si>
  <si>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</si>
  <si>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</si>
  <si>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</si>
  <si>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</si>
  <si>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</si>
  <si>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</si>
  <si>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</si>
  <si>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</si>
  <si>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</si>
  <si>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</si>
  <si>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</si>
  <si>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</si>
  <si>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</si>
  <si>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</si>
  <si>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</si>
  <si>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</si>
  <si>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</si>
  <si>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</si>
  <si>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</si>
  <si>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</si>
  <si>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</si>
  <si>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</si>
  <si>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</si>
  <si>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</si>
  <si>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</si>
  <si>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</si>
  <si>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</si>
  <si>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</si>
  <si>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</si>
  <si>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</si>
  <si>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</si>
  <si>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</si>
  <si>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</si>
  <si>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</si>
  <si>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</si>
  <si>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</si>
  <si>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</si>
  <si>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</si>
  <si>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</si>
  <si>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</si>
  <si>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</si>
  <si>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</si>
  <si>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</si>
  <si>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</si>
  <si>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</si>
  <si>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</si>
  <si>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</si>
  <si>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</si>
  <si>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</si>
  <si>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</si>
  <si>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</si>
  <si>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</si>
  <si>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</si>
  <si>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</si>
  <si>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</si>
  <si>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</si>
  <si>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</si>
  <si>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</si>
  <si>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</si>
  <si>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</si>
  <si>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</si>
  <si>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</si>
  <si>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</si>
  <si>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</si>
  <si>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</si>
  <si>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</si>
  <si>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</si>
  <si>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</si>
  <si>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</si>
  <si>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</si>
  <si>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</si>
  <si>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</si>
  <si>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</si>
  <si>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</si>
  <si>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</si>
  <si>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</si>
  <si>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</si>
  <si>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</si>
  <si>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</si>
  <si>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</si>
  <si>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</si>
  <si>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</si>
  <si>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</si>
  <si>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</si>
  <si>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</si>
  <si>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</si>
  <si>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</si>
  <si>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</si>
  <si>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</si>
  <si>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</si>
  <si>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</si>
  <si>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</si>
  <si>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</si>
  <si>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</si>
  <si>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</si>
  <si>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</si>
  <si>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</si>
  <si>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</si>
  <si>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</si>
  <si>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</si>
  <si>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</si>
  <si>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</si>
  <si>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</si>
  <si>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</si>
  <si>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</si>
  <si>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</si>
  <si>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</si>
  <si>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</si>
  <si>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</si>
  <si>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</si>
  <si>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</si>
  <si>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</si>
  <si>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</si>
  <si>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</si>
  <si>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</si>
  <si>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</si>
  <si>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</si>
  <si>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</si>
  <si>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</si>
  <si>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</si>
  <si>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</si>
  <si>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</si>
  <si>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</si>
  <si>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</si>
  <si>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</si>
  <si>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</si>
  <si>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</si>
  <si>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</si>
  <si>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</si>
  <si>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</si>
  <si>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</si>
  <si>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</si>
  <si>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</si>
  <si>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</si>
  <si>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</si>
  <si>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</si>
  <si>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</si>
  <si>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</si>
  <si>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</si>
  <si>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</si>
  <si>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</si>
  <si>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</si>
  <si>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</si>
  <si>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</si>
  <si>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</si>
  <si>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</si>
  <si>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</si>
  <si>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</si>
  <si>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</si>
  <si>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</si>
  <si>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</si>
  <si>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</si>
  <si>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</si>
  <si>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</si>
  <si>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</si>
  <si>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</si>
  <si>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</si>
  <si>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</si>
  <si>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</si>
  <si>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</si>
  <si>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</si>
  <si>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</si>
  <si>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</si>
  <si>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</si>
  <si>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</si>
  <si>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</si>
  <si>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</si>
  <si>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</si>
  <si>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</si>
  <si>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</si>
  <si>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</si>
  <si>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</si>
  <si>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</si>
  <si>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</si>
  <si>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</si>
  <si>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</si>
  <si>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</si>
  <si>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</si>
  <si>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</si>
  <si>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</si>
  <si>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</si>
  <si>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</si>
  <si>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</si>
  <si>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</si>
  <si>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</si>
  <si>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</si>
  <si>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</si>
  <si>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</si>
  <si>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</si>
  <si>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</si>
  <si>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</si>
  <si>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</si>
  <si>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</si>
  <si>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</si>
  <si>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</si>
  <si>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</si>
  <si>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</si>
  <si>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</si>
  <si>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</si>
  <si>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</si>
  <si>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</si>
  <si>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</si>
  <si>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</si>
  <si>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</si>
  <si>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</si>
  <si>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</si>
  <si>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</si>
  <si>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</si>
  <si>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</si>
  <si>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</si>
  <si>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</si>
  <si>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</si>
  <si>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</si>
  <si>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</si>
  <si>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</si>
  <si>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</si>
  <si>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</si>
  <si>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</si>
  <si>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</si>
  <si>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</si>
  <si>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</si>
  <si>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</si>
  <si>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</si>
  <si>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</si>
  <si>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</si>
  <si>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</si>
  <si>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</si>
  <si>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</si>
  <si>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</si>
  <si>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</si>
  <si>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</si>
  <si>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</si>
  <si>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</si>
  <si>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</si>
  <si>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</si>
  <si>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</si>
  <si>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</si>
  <si>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</si>
  <si>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</si>
  <si>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</si>
  <si>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</si>
  <si>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</si>
  <si>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</si>
  <si>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</si>
  <si>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</si>
  <si>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</si>
  <si>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</si>
  <si>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</si>
  <si>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</si>
  <si>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</si>
  <si>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</si>
  <si>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</si>
  <si>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</si>
  <si>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</si>
  <si>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</si>
  <si>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</si>
  <si>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</si>
  <si>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</si>
  <si>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</si>
  <si>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</si>
  <si>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</si>
  <si>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</si>
  <si>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</si>
  <si>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</si>
  <si>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</si>
  <si>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</si>
  <si>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</si>
  <si>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</si>
  <si>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</si>
  <si>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</si>
  <si>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</si>
  <si>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</si>
  <si>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</si>
  <si>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</si>
  <si>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</si>
  <si>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</si>
  <si>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</si>
  <si>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</si>
  <si>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</si>
  <si>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</si>
  <si>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</si>
  <si>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</si>
  <si>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</si>
  <si>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</si>
  <si>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</si>
  <si>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</si>
  <si>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</si>
  <si>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</si>
  <si>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</si>
  <si>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</si>
  <si>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</si>
  <si>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</si>
  <si>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</si>
  <si>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</si>
  <si>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</si>
  <si>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</si>
  <si>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</si>
  <si>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</si>
  <si>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</si>
  <si>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</si>
  <si>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</si>
  <si>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</si>
  <si>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</si>
  <si>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</si>
  <si>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</si>
  <si>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</si>
  <si>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</si>
  <si>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</si>
  <si>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</si>
  <si>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</si>
  <si>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</si>
  <si>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</si>
  <si>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</si>
  <si>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</si>
  <si>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</si>
  <si>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</si>
  <si>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</si>
  <si>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</si>
  <si>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</si>
  <si>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</si>
  <si>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</si>
  <si>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</si>
  <si>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</si>
  <si>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</si>
  <si>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</si>
  <si>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</si>
  <si>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</si>
  <si>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</si>
  <si>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</si>
  <si>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</si>
  <si>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</si>
  <si>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</si>
  <si>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</si>
  <si>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</si>
  <si>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</si>
  <si>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</si>
  <si>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</si>
  <si>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</si>
  <si>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</si>
  <si>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</si>
  <si>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</si>
  <si>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</si>
  <si>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</si>
  <si>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</si>
  <si>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</si>
  <si>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</si>
  <si>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</si>
  <si>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</si>
  <si>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</si>
  <si>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</si>
  <si>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</si>
  <si>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</si>
  <si>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</si>
  <si>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</si>
  <si>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</si>
  <si>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</si>
  <si>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</si>
  <si>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</si>
  <si>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</si>
  <si>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</si>
  <si>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</si>
  <si>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</si>
  <si>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</si>
  <si>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</si>
  <si>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</si>
  <si>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</si>
  <si>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</si>
  <si>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</si>
  <si>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</si>
  <si>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</si>
  <si>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</si>
  <si>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</si>
  <si>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</si>
  <si>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</si>
  <si>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</si>
  <si>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</si>
  <si>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</si>
  <si>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</si>
  <si>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</si>
  <si>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</si>
  <si>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</si>
  <si>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</si>
  <si>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</si>
  <si>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</si>
  <si>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</si>
  <si>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</si>
  <si>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</si>
  <si>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</si>
  <si>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</si>
  <si>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</si>
  <si>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</si>
  <si>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</si>
  <si>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</si>
  <si>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</si>
  <si>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</si>
  <si>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</si>
  <si>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</si>
  <si>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</si>
  <si>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</si>
  <si>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</si>
  <si>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</si>
  <si>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</si>
  <si>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</si>
  <si>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</si>
  <si>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</si>
  <si>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</si>
  <si>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</si>
  <si>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</si>
  <si>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</si>
  <si>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</si>
  <si>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</si>
  <si>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</si>
  <si>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</si>
  <si>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</si>
  <si>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</si>
  <si>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</si>
  <si>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</si>
  <si>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</si>
  <si>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</si>
  <si>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</si>
  <si>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</si>
  <si>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</si>
  <si>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</si>
  <si>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</si>
  <si>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</si>
  <si>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</si>
  <si>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</si>
  <si>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</si>
  <si>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</si>
  <si>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</si>
  <si>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</si>
  <si>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</si>
  <si>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</si>
  <si>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</si>
  <si>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</si>
  <si>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</si>
  <si>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</si>
  <si>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</si>
  <si>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</si>
  <si>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</si>
  <si>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</si>
  <si>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</si>
  <si>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</si>
  <si>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</si>
  <si>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</si>
  <si>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</si>
  <si>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</si>
  <si>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</si>
  <si>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</si>
  <si>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</si>
  <si>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</si>
  <si>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</si>
  <si>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</si>
  <si>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</si>
  <si>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</si>
  <si>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</si>
  <si>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</si>
  <si>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</si>
  <si>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</si>
  <si>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</si>
  <si>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</si>
  <si>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</si>
  <si>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</si>
  <si>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</si>
  <si>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</si>
  <si>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</si>
  <si>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</si>
  <si>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</si>
  <si>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</si>
  <si>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</si>
  <si>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</si>
  <si>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</si>
  <si>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</si>
  <si>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</si>
  <si>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</si>
  <si>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</si>
  <si>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</si>
  <si>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</si>
  <si>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</si>
  <si>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</si>
  <si>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</si>
  <si>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</si>
  <si>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</si>
  <si>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</si>
  <si>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</si>
  <si>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</si>
  <si>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</si>
  <si>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</si>
  <si>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</si>
  <si>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</si>
  <si>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</si>
  <si>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</si>
  <si>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</si>
  <si>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</si>
  <si>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</si>
  <si>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</si>
  <si>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</si>
  <si>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</si>
  <si>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</si>
  <si>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</si>
  <si>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</si>
  <si>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</si>
  <si>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</si>
  <si>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</si>
  <si>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</si>
  <si>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</si>
  <si>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</si>
  <si>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</si>
  <si>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</si>
  <si>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</si>
  <si>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</si>
  <si>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</si>
  <si>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</si>
  <si>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</si>
  <si>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</si>
  <si>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</si>
  <si>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</si>
  <si>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</si>
  <si>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</si>
  <si>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</si>
  <si>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</si>
  <si>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</si>
  <si>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</si>
  <si>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</si>
  <si>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</si>
  <si>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</si>
  <si>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</si>
  <si>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</si>
  <si>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</si>
  <si>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</si>
  <si>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</si>
  <si>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</si>
  <si>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</si>
  <si>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</si>
  <si>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</si>
  <si>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</si>
  <si>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</si>
  <si>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</si>
  <si>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</si>
  <si>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</si>
  <si>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</si>
  <si>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</si>
  <si>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</si>
  <si>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</si>
  <si>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</si>
  <si>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</si>
  <si>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</si>
  <si>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</si>
  <si>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</si>
  <si>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</si>
  <si>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</si>
  <si>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</si>
  <si>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</si>
  <si>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</si>
  <si>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</si>
  <si>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</si>
  <si>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</si>
  <si>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</si>
  <si>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</si>
  <si>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</si>
  <si>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</si>
  <si>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</si>
  <si>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</si>
  <si>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</si>
  <si>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</si>
  <si>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</si>
  <si>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</si>
  <si>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</si>
  <si>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</si>
  <si>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</si>
  <si>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</si>
  <si>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</si>
  <si>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</si>
  <si>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</si>
  <si>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</si>
  <si>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</si>
  <si>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</si>
  <si>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</si>
  <si>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</si>
  <si>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</si>
  <si>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</si>
  <si>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</si>
  <si>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</si>
  <si>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</si>
  <si>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</si>
  <si>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</si>
  <si>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</si>
  <si>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</si>
  <si>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</si>
  <si>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</si>
  <si>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</si>
  <si>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</si>
  <si>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</si>
  <si>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</si>
  <si>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</si>
  <si>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</si>
  <si>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</si>
  <si>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</si>
  <si>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</si>
  <si>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</si>
  <si>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</si>
  <si>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</si>
  <si>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</si>
  <si>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</si>
  <si>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</si>
  <si>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</si>
  <si>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</si>
  <si>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</si>
  <si>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</si>
  <si>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</si>
  <si>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</si>
  <si>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</si>
  <si>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</si>
  <si>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</si>
  <si>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</si>
  <si>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</si>
  <si>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</si>
  <si>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</si>
  <si>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</si>
  <si>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</si>
  <si>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</si>
  <si>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</si>
  <si>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</si>
  <si>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</si>
  <si>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</si>
  <si>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</si>
  <si>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</si>
  <si>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</si>
  <si>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</si>
  <si>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</si>
  <si>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</si>
  <si>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</si>
  <si>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</si>
  <si>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</si>
  <si>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</si>
  <si>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</si>
  <si>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</si>
  <si>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</si>
  <si>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</si>
  <si>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</si>
  <si>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</si>
  <si>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</si>
  <si>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</si>
  <si>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</si>
  <si>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</si>
  <si>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</si>
  <si>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</si>
  <si>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</si>
  <si>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</si>
  <si>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</si>
  <si>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</si>
  <si>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</si>
  <si>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</si>
  <si>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</si>
  <si>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</si>
  <si>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</si>
  <si>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</si>
  <si>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</si>
  <si>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</si>
  <si>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</si>
  <si>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</si>
  <si>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</si>
  <si>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</si>
  <si>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</si>
  <si>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</si>
  <si>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</si>
  <si>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</si>
  <si>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</si>
  <si>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</si>
  <si>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</si>
  <si>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</si>
  <si>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</si>
  <si>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</si>
  <si>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</si>
  <si>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</si>
  <si>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</si>
  <si>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</si>
  <si>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</si>
  <si>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</si>
  <si>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</si>
  <si>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</si>
  <si>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</si>
  <si>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</si>
  <si>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</si>
  <si>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</si>
  <si>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</si>
  <si>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</si>
  <si>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</si>
  <si>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</si>
  <si>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</si>
  <si>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</si>
  <si>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</si>
  <si>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</si>
  <si>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</si>
  <si>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</si>
  <si>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</si>
  <si>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</si>
  <si>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</si>
  <si>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</si>
  <si>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</si>
  <si>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</si>
  <si>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</si>
  <si>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</si>
  <si>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</si>
  <si>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</si>
  <si>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</si>
  <si>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</si>
  <si>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</si>
  <si>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</si>
  <si>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</si>
  <si>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</si>
  <si>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</si>
  <si>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</si>
  <si>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</si>
  <si>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</si>
  <si>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</si>
  <si>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</si>
  <si>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</si>
  <si>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</si>
  <si>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</si>
  <si>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</si>
  <si>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</si>
  <si>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</si>
  <si>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</si>
  <si>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</si>
  <si>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</si>
  <si>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</si>
  <si>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</si>
  <si>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</si>
  <si>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</si>
  <si>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</si>
  <si>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</si>
  <si>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</si>
  <si>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</si>
  <si>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</si>
  <si>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</si>
  <si>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</si>
  <si>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</si>
  <si>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</si>
  <si>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</si>
  <si>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</si>
  <si>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</si>
  <si>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</si>
  <si>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</si>
  <si>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</si>
  <si>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</si>
  <si>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</si>
  <si>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</si>
  <si>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</si>
  <si>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</si>
  <si>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</si>
  <si>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</si>
  <si>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</si>
  <si>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</si>
  <si>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</si>
  <si>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</si>
  <si>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</si>
  <si>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</si>
  <si>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</si>
  <si>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</si>
  <si>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</si>
  <si>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</si>
  <si>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</si>
  <si>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</si>
  <si>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</si>
  <si>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</si>
  <si>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</si>
  <si>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</si>
  <si>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</si>
  <si>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</si>
  <si>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</si>
  <si>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</si>
  <si>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</si>
  <si>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</si>
  <si>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</si>
  <si>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</si>
  <si>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</si>
  <si>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</si>
  <si>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</si>
  <si>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</si>
  <si>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</si>
  <si>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</si>
  <si>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</si>
  <si>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</si>
  <si>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</si>
  <si>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</si>
  <si>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</si>
  <si>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</si>
  <si>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</si>
  <si>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</si>
  <si>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</si>
  <si>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</si>
  <si>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</si>
  <si>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</si>
  <si>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</si>
  <si>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</si>
  <si>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</si>
  <si>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</si>
  <si>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</si>
  <si>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</si>
  <si>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</si>
  <si>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</si>
  <si>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</si>
  <si>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</si>
  <si>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</si>
  <si>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</si>
  <si>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</si>
  <si>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</si>
  <si>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</si>
  <si>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</si>
  <si>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</si>
  <si>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</si>
  <si>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</si>
  <si>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</si>
  <si>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</si>
  <si>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</si>
  <si>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</si>
  <si>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</si>
  <si>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</si>
  <si>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</si>
  <si>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</si>
  <si>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</si>
  <si>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</si>
  <si>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</si>
  <si>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</si>
  <si>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</si>
  <si>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</si>
  <si>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</si>
  <si>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</si>
  <si>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</si>
  <si>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</si>
  <si>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</si>
  <si>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</si>
  <si>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</si>
  <si>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</si>
  <si>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</si>
  <si>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</si>
  <si>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</si>
  <si>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</si>
  <si>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</si>
  <si>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</si>
  <si>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</si>
  <si>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</si>
  <si>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</si>
  <si>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</si>
  <si>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</si>
  <si>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</si>
  <si>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</si>
  <si>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</si>
  <si>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</si>
  <si>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</si>
  <si>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</si>
  <si>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</si>
  <si>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</si>
  <si>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</si>
  <si>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</si>
  <si>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</si>
  <si>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</si>
  <si>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</si>
  <si>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</si>
  <si>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</si>
  <si>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</si>
  <si>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</si>
  <si>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</si>
  <si>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</si>
  <si>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</si>
  <si>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</si>
  <si>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</si>
  <si>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</si>
  <si>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</si>
  <si>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</si>
  <si>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</si>
  <si>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</si>
  <si>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</si>
  <si>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</si>
  <si>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</si>
  <si>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</si>
  <si>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</si>
  <si>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</si>
  <si>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</si>
  <si>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</si>
  <si>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</si>
  <si>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</si>
  <si>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</si>
  <si>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</si>
  <si>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</si>
  <si>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</si>
  <si>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</si>
  <si>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</si>
  <si>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</si>
  <si>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</si>
  <si>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</si>
  <si>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</si>
  <si>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</si>
  <si>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</si>
  <si>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</si>
  <si>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</si>
  <si>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</si>
  <si>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</si>
  <si>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</si>
  <si>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</si>
  <si>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</si>
  <si>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</si>
  <si>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</si>
  <si>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</si>
  <si>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</si>
  <si>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</si>
  <si>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</si>
  <si>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</si>
  <si>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</si>
  <si>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</si>
  <si>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</si>
  <si>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</si>
  <si>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</si>
  <si>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</si>
  <si>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</si>
  <si>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</si>
  <si>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</si>
  <si>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</si>
  <si>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</si>
  <si>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</si>
  <si>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</si>
  <si>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</si>
  <si>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</si>
  <si>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</si>
  <si>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</si>
  <si>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</si>
  <si>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</si>
  <si>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</si>
  <si>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</si>
  <si>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</si>
  <si>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</si>
  <si>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</si>
  <si>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</si>
  <si>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</si>
  <si>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</si>
  <si>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</si>
  <si>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</si>
  <si>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</si>
  <si>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</si>
  <si>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</si>
  <si>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</si>
  <si>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</si>
  <si>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</si>
  <si>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</si>
  <si>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</si>
  <si>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</si>
  <si>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</si>
  <si>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</si>
  <si>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</si>
  <si>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</si>
  <si>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</si>
  <si>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</si>
  <si>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</si>
  <si>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</si>
  <si>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</si>
  <si>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</si>
  <si>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</si>
  <si>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</si>
  <si>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</si>
  <si>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</si>
  <si>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</si>
  <si>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</si>
  <si>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</si>
  <si>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</si>
  <si>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</si>
  <si>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</si>
  <si>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</si>
  <si>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</si>
  <si>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</si>
  <si>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</si>
  <si>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</si>
  <si>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</si>
  <si>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</si>
  <si>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</si>
  <si>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</si>
  <si>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</si>
  <si>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</si>
  <si>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</si>
  <si>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</si>
  <si>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</si>
  <si>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</si>
  <si>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</si>
  <si>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</si>
  <si>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</si>
  <si>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</si>
  <si>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</si>
  <si>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</si>
  <si>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</si>
  <si>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</si>
  <si>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</si>
  <si>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</si>
  <si>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</si>
  <si>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</si>
  <si>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</si>
  <si>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</si>
  <si>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</si>
  <si>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</si>
  <si>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</si>
  <si>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</si>
  <si>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</si>
  <si>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</si>
  <si>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</si>
  <si>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</si>
  <si>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</si>
  <si>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</si>
  <si>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</si>
  <si>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</si>
  <si>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</si>
  <si>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</si>
  <si>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</si>
  <si>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</si>
  <si>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</si>
  <si>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</si>
  <si>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</si>
  <si>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</si>
  <si>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</si>
  <si>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</si>
  <si>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</si>
  <si>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</si>
  <si>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</si>
  <si>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</si>
  <si>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</si>
  <si>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</si>
  <si>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</si>
  <si>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</si>
  <si>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</si>
  <si>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</si>
  <si>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</si>
  <si>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</si>
  <si>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</si>
  <si>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</si>
  <si>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</si>
  <si>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</si>
  <si>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</si>
  <si>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</si>
  <si>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</si>
  <si>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</si>
  <si>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</si>
  <si>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</si>
  <si>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</si>
  <si>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</si>
  <si>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</si>
  <si>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</si>
  <si>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</si>
  <si>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</si>
  <si>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</si>
  <si>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</si>
  <si>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</si>
  <si>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</si>
  <si>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</si>
  <si>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</si>
  <si>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</si>
  <si>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</si>
  <si>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</si>
  <si>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</si>
  <si>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</si>
  <si>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</si>
  <si>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</si>
  <si>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</si>
  <si>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</si>
  <si>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</si>
  <si>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</si>
  <si>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</si>
  <si>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</si>
  <si>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</si>
  <si>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</si>
  <si>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</si>
  <si>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</si>
  <si>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</si>
  <si>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</si>
  <si>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</si>
  <si>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</si>
  <si>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</si>
  <si>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</si>
  <si>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</si>
  <si>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</si>
  <si>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</si>
  <si>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</si>
  <si>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</si>
  <si>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</si>
  <si>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</si>
  <si>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</si>
  <si>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</si>
  <si>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</si>
  <si>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</si>
  <si>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</si>
  <si>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</si>
  <si>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</si>
  <si>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</si>
  <si>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</si>
  <si>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</si>
  <si>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</si>
  <si>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</si>
  <si>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</si>
  <si>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</si>
  <si>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</si>
  <si>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</si>
  <si>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</si>
  <si>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</si>
  <si>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</si>
  <si>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</si>
  <si>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</si>
  <si>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</si>
  <si>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</si>
  <si>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</si>
  <si>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</si>
  <si>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</si>
  <si>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</si>
  <si>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</si>
  <si>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</si>
  <si>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</si>
  <si>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</si>
  <si>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</si>
  <si>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</si>
  <si>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</si>
  <si>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</si>
  <si>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</si>
  <si>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</si>
  <si>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</si>
  <si>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</si>
  <si>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</si>
  <si>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</si>
  <si>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</si>
  <si>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</si>
  <si>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</si>
  <si>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</si>
  <si>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</si>
  <si>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</si>
  <si>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</si>
  <si>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</si>
  <si>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</si>
  <si>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</si>
  <si>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</si>
  <si>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</si>
  <si>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</si>
  <si>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</si>
  <si>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</si>
  <si>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</si>
  <si>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</si>
  <si>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</si>
  <si>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</si>
  <si>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</si>
  <si>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</si>
  <si>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</si>
  <si>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</si>
  <si>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</si>
  <si>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</si>
  <si>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</si>
  <si>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</si>
  <si>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</si>
  <si>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</si>
  <si>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</si>
  <si>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</si>
  <si>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</si>
  <si>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</si>
  <si>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</si>
  <si>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</si>
  <si>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</si>
  <si>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</si>
  <si>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</si>
  <si>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</si>
  <si>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</si>
  <si>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</si>
  <si>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</si>
  <si>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</si>
  <si>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</si>
  <si>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</si>
  <si>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</si>
  <si>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</si>
  <si>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</si>
  <si>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</si>
  <si>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</si>
  <si>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</si>
  <si>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</si>
  <si>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</si>
  <si>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</si>
  <si>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</si>
  <si>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</si>
  <si>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</si>
  <si>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</si>
  <si>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</si>
  <si>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</si>
  <si>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</si>
  <si>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</si>
  <si>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</si>
  <si>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</si>
  <si>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</si>
  <si>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</si>
  <si>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</si>
  <si>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</si>
  <si>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</si>
  <si>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</si>
  <si>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</si>
  <si>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</si>
  <si>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</si>
  <si>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</si>
  <si>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</si>
  <si>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</si>
  <si>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</si>
  <si>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</si>
  <si>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</si>
  <si>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</si>
  <si>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</si>
  <si>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</si>
  <si>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</si>
  <si>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</si>
  <si>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</si>
  <si>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</si>
  <si>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</si>
  <si>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</si>
  <si>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</si>
  <si>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</si>
  <si>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</si>
  <si>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</si>
  <si>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</si>
  <si>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</si>
  <si>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</si>
  <si>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</si>
  <si>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</si>
  <si>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</si>
  <si>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</si>
  <si>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</si>
  <si>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</si>
  <si>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</si>
  <si>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</si>
  <si>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</si>
  <si>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</si>
  <si>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</si>
  <si>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</si>
  <si>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</si>
  <si>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</si>
  <si>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</si>
  <si>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</si>
  <si>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</si>
  <si>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</si>
  <si>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</si>
  <si>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</si>
  <si>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</si>
  <si>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</si>
  <si>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</si>
  <si>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</si>
  <si>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</si>
  <si>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</si>
  <si>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</si>
  <si>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</si>
  <si>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</si>
  <si>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</si>
  <si>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</si>
  <si>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</si>
  <si>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</si>
  <si>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</si>
  <si>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</si>
  <si>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</si>
  <si>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</si>
  <si>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</si>
  <si>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</si>
  <si>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</si>
  <si>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</si>
  <si>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</si>
  <si>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</si>
  <si>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</si>
  <si>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</si>
  <si>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</si>
  <si>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</si>
  <si>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</si>
  <si>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</si>
  <si>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</si>
  <si>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</si>
  <si>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</si>
  <si>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</si>
  <si>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</si>
  <si>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</si>
  <si>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</si>
  <si>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</si>
  <si>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</si>
  <si>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</si>
  <si>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</si>
  <si>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</si>
  <si>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</si>
  <si>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</si>
  <si>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</si>
  <si>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</si>
  <si>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</si>
  <si>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</si>
  <si>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</si>
  <si>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</si>
  <si>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</si>
  <si>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</si>
  <si>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</si>
  <si>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</si>
  <si>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</si>
  <si>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</si>
  <si>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</si>
  <si>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</si>
  <si>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</si>
  <si>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</si>
  <si>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</si>
  <si>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</si>
  <si>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</si>
  <si>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</si>
  <si>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</si>
  <si>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</si>
  <si>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</si>
  <si>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</si>
  <si>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</si>
  <si>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</si>
  <si>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</si>
  <si>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</si>
  <si>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</si>
  <si>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</si>
  <si>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</si>
  <si>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</si>
  <si>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</si>
  <si>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</si>
  <si>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</si>
  <si>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</si>
  <si>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</si>
  <si>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</si>
  <si>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</si>
  <si>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</si>
  <si>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</si>
  <si>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</si>
  <si>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</si>
  <si>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</si>
  <si>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</si>
  <si>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</si>
  <si>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</si>
  <si>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</si>
  <si>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</si>
  <si>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</si>
  <si>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</si>
  <si>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</si>
  <si>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</si>
  <si>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</si>
  <si>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</si>
  <si>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</si>
  <si>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</si>
  <si>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</si>
  <si>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</si>
  <si>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</si>
  <si>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</si>
  <si>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</si>
  <si>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</si>
  <si>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</si>
  <si>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</si>
  <si>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</si>
  <si>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</si>
  <si>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</si>
  <si>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</si>
  <si>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</si>
  <si>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</si>
  <si>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</si>
  <si>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</si>
  <si>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</si>
  <si>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</si>
  <si>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</si>
  <si>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</si>
  <si>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</si>
  <si>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</si>
  <si>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</si>
  <si>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</si>
  <si>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</si>
  <si>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</si>
  <si>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</si>
  <si>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</si>
  <si>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</si>
  <si>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</si>
  <si>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</si>
  <si>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</si>
  <si>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</si>
  <si>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</si>
  <si>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</si>
  <si>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</si>
  <si>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</si>
  <si>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</si>
  <si>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</si>
  <si>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</si>
  <si>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</si>
  <si>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</si>
  <si>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</si>
  <si>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</si>
  <si>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</si>
  <si>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</si>
  <si>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</si>
  <si>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</si>
  <si>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</si>
  <si>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</si>
  <si>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</si>
  <si>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</si>
  <si>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</si>
  <si>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</si>
  <si>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</si>
  <si>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</si>
  <si>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</si>
  <si>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</si>
  <si>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</si>
  <si>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</si>
  <si>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</si>
  <si>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</si>
  <si>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</si>
  <si>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</si>
  <si>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</si>
  <si>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</si>
  <si>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</si>
  <si>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</si>
  <si>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</si>
  <si>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</si>
  <si>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</si>
  <si>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</si>
  <si>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</si>
  <si>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</si>
  <si>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</si>
  <si>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</si>
  <si>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</si>
  <si>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</si>
  <si>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</si>
  <si>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</si>
  <si>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</si>
  <si>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</si>
  <si>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</si>
  <si>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</si>
  <si>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</si>
  <si>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</si>
  <si>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</si>
  <si>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</si>
  <si>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</si>
  <si>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</si>
  <si>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</si>
  <si>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</si>
  <si>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</si>
  <si>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</si>
  <si>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</si>
  <si>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</si>
  <si>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</si>
  <si>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</si>
  <si>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</si>
  <si>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</si>
  <si>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</si>
  <si>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</si>
  <si>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</si>
  <si>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</si>
  <si>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</si>
  <si>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</si>
  <si>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</si>
  <si>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</si>
  <si>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</si>
  <si>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</si>
  <si>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</si>
  <si>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</si>
  <si>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</si>
  <si>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</si>
  <si>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</si>
  <si>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</si>
  <si>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</si>
  <si>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</si>
  <si>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</si>
  <si>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</si>
  <si>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</si>
  <si>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</si>
  <si>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</si>
  <si>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</si>
  <si>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</si>
  <si>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</si>
  <si>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</si>
  <si>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</si>
  <si>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</si>
  <si>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</si>
  <si>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</si>
  <si>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</si>
  <si>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</si>
  <si>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</si>
  <si>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</si>
  <si>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</si>
  <si>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</si>
  <si>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</si>
  <si>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</si>
  <si>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</si>
  <si>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</si>
  <si>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</si>
  <si>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</si>
  <si>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</si>
  <si>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</si>
  <si>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</si>
  <si>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</si>
  <si>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</si>
  <si>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</si>
  <si>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</si>
  <si>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</si>
  <si>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</si>
  <si>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</si>
  <si>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</si>
  <si>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</si>
  <si>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</si>
  <si>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</si>
  <si>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</si>
  <si>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</si>
  <si>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</si>
  <si>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</si>
  <si>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</si>
  <si>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</si>
  <si>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</si>
  <si>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</si>
  <si>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</si>
  <si>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</si>
  <si>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</si>
  <si>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</si>
  <si>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</si>
  <si>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</si>
  <si>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</si>
  <si>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</si>
  <si>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</si>
  <si>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</si>
  <si>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</si>
  <si>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</si>
  <si>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</si>
  <si>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</si>
  <si>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</si>
  <si>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</si>
  <si>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</si>
  <si>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</si>
  <si>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</si>
  <si>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</si>
  <si>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</si>
  <si>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</si>
  <si>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</si>
  <si>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</si>
  <si>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</si>
  <si>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</si>
  <si>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</si>
  <si>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</si>
  <si>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</si>
  <si>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</si>
  <si>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</si>
  <si>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</si>
  <si>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</si>
  <si>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</si>
  <si>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</si>
  <si>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</si>
  <si>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</si>
  <si>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</si>
  <si>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</si>
  <si>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</si>
  <si>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</si>
  <si>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</si>
  <si>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</si>
  <si>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</si>
  <si>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</si>
  <si>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</si>
  <si>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</si>
  <si>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</si>
  <si>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</si>
  <si>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</si>
  <si>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</si>
  <si>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</si>
  <si>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</si>
  <si>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</si>
  <si>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</si>
  <si>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</si>
  <si>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</si>
  <si>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</si>
  <si>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</si>
  <si>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</si>
  <si>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</si>
  <si>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</si>
  <si>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</si>
  <si>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</si>
  <si>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</si>
  <si>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</si>
  <si>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</si>
  <si>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</si>
  <si>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</si>
  <si>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</si>
  <si>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</si>
  <si>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</si>
  <si>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</si>
  <si>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</si>
  <si>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</si>
  <si>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</si>
  <si>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</si>
  <si>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</si>
  <si>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</si>
  <si>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</si>
  <si>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</si>
  <si>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</si>
  <si>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</si>
  <si>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</si>
  <si>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</si>
  <si>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</si>
  <si>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</si>
  <si>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</si>
  <si>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</si>
  <si>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</si>
  <si>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</si>
  <si>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</si>
  <si>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</si>
  <si>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</si>
  <si>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</si>
  <si>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</si>
  <si>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</si>
  <si>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</si>
  <si>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</si>
  <si>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</si>
  <si>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</si>
  <si>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</si>
  <si>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</si>
  <si>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</si>
  <si>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</si>
  <si>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</si>
  <si>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</si>
  <si>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</si>
  <si>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</si>
  <si>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</si>
  <si>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</si>
  <si>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</si>
  <si>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</si>
  <si>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</si>
  <si>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</si>
  <si>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</si>
  <si>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</si>
  <si>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</si>
  <si>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</si>
  <si>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</si>
  <si>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</si>
  <si>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</si>
  <si>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</si>
  <si>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</si>
  <si>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</si>
  <si>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</si>
  <si>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</si>
  <si>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</si>
  <si>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</si>
  <si>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</si>
  <si>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</si>
  <si>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</si>
  <si>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</si>
  <si>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</si>
  <si>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</si>
  <si>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</si>
  <si>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</si>
  <si>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</si>
  <si>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</si>
  <si>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</si>
  <si>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</si>
  <si>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</si>
  <si>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</si>
  <si>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</si>
  <si>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</si>
  <si>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</si>
  <si>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</si>
  <si>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</si>
  <si>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</si>
  <si>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</si>
  <si>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</si>
  <si>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</si>
  <si>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</si>
  <si>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</si>
  <si>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</si>
  <si>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</si>
  <si>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</si>
  <si>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</si>
  <si>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</si>
  <si>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</si>
  <si>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</si>
  <si>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</si>
  <si>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</si>
  <si>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</si>
  <si>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</si>
  <si>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</si>
  <si>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</si>
  <si>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</si>
  <si>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</si>
  <si>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</si>
  <si>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</si>
  <si>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</si>
  <si>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</si>
  <si>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</si>
  <si>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</si>
  <si>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</si>
  <si>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</si>
  <si>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</si>
  <si>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</si>
  <si>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</si>
  <si>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</si>
  <si>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</si>
  <si>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</si>
  <si>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</si>
  <si>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</si>
  <si>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</si>
  <si>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</si>
  <si>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</si>
  <si>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</si>
  <si>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</si>
  <si>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</si>
  <si>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</si>
  <si>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</si>
  <si>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</si>
  <si>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</si>
  <si>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</si>
  <si>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</si>
  <si>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</si>
  <si>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</si>
  <si>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</si>
  <si>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</si>
  <si>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</si>
  <si>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</si>
  <si>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</si>
  <si>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</si>
  <si>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</si>
  <si>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</si>
  <si>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</si>
  <si>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</si>
  <si>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</si>
  <si>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</si>
  <si>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</si>
  <si>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</si>
  <si>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</si>
  <si>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</si>
  <si>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</si>
  <si>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</si>
  <si>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</si>
  <si>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</si>
  <si>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</si>
  <si>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</si>
  <si>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</si>
  <si>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</si>
  <si>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</si>
  <si>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</si>
  <si>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</si>
  <si>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</si>
  <si>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</si>
  <si>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</si>
  <si>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</si>
  <si>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</si>
  <si>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</si>
  <si>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</si>
  <si>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</si>
  <si>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</si>
  <si>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</si>
  <si>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</si>
  <si>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</si>
  <si>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</si>
  <si>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</si>
  <si>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</si>
  <si>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</si>
  <si>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</si>
  <si>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</si>
  <si>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</si>
  <si>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</si>
  <si>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</si>
  <si>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</si>
  <si>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</si>
  <si>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</si>
  <si>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</si>
  <si>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</si>
  <si>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</si>
  <si>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</si>
  <si>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</si>
  <si>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</si>
  <si>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</si>
  <si>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</si>
  <si>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</si>
  <si>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</si>
  <si>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</si>
  <si>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</si>
  <si>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</si>
  <si>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</si>
  <si>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</si>
  <si>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</si>
  <si>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</si>
  <si>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</si>
  <si>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</si>
  <si>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</si>
  <si>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</si>
  <si>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</si>
  <si>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</si>
  <si>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</si>
  <si>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</si>
  <si>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</si>
  <si>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</si>
  <si>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</si>
  <si>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</si>
  <si>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</si>
  <si>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</si>
  <si>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</si>
  <si>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</si>
  <si>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</si>
  <si>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</si>
  <si>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</si>
  <si>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</si>
  <si>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</si>
  <si>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</si>
  <si>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</si>
  <si>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</si>
  <si>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</si>
  <si>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</si>
  <si>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</si>
  <si>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</si>
  <si>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</si>
  <si>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</si>
  <si>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</si>
  <si>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</si>
  <si>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</si>
  <si>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</si>
  <si>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</si>
  <si>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</si>
  <si>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</si>
  <si>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</si>
  <si>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</si>
  <si>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</si>
  <si>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</si>
  <si>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</si>
  <si>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</si>
  <si>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</si>
  <si>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</si>
  <si>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</si>
  <si>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</si>
  <si>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</si>
  <si>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</si>
  <si>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</si>
  <si>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</si>
  <si>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</si>
  <si>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</si>
  <si>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</si>
  <si>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</si>
  <si>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</si>
  <si>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</si>
  <si>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</si>
  <si>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</si>
  <si>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</si>
  <si>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</si>
  <si>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</si>
  <si>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</si>
  <si>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</si>
  <si>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</si>
  <si>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</si>
  <si>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</si>
  <si>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</si>
  <si>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</si>
  <si>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</si>
  <si>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</si>
  <si>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</si>
  <si>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</si>
  <si>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</si>
  <si>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</si>
  <si>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</si>
  <si>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</si>
  <si>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</si>
  <si>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</si>
  <si>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</si>
  <si>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</si>
  <si>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</si>
  <si>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</si>
  <si>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</si>
  <si>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</si>
  <si>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</si>
  <si>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</si>
  <si>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</si>
  <si>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</si>
  <si>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</si>
  <si>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</si>
  <si>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</si>
  <si>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</si>
  <si>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</si>
  <si>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</si>
  <si>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</si>
  <si>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</si>
  <si>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</si>
  <si>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</si>
  <si>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</si>
  <si>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</si>
  <si>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</si>
  <si>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</si>
  <si>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</si>
  <si>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</si>
  <si>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</si>
  <si>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</si>
  <si>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</si>
  <si>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</si>
  <si>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</si>
  <si>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</si>
  <si>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</si>
  <si>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</si>
  <si>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</si>
  <si>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</si>
  <si>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</si>
  <si>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</si>
  <si>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</si>
  <si>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</si>
  <si>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</si>
  <si>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</si>
  <si>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</si>
  <si>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</si>
  <si>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</si>
  <si>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</si>
  <si>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</si>
  <si>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</si>
  <si>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</si>
  <si>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</si>
  <si>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</si>
  <si>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</si>
  <si>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</si>
  <si>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</si>
  <si>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</si>
  <si>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</si>
  <si>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</si>
  <si>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</si>
  <si>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</si>
  <si>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</si>
  <si>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</si>
  <si>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</si>
  <si>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</si>
  <si>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</si>
  <si>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</si>
  <si>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</si>
  <si>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</si>
  <si>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</si>
  <si>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</si>
  <si>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</si>
  <si>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</si>
  <si>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</si>
  <si>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</si>
  <si>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</si>
  <si>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</si>
  <si>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</si>
  <si>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</si>
  <si>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</si>
  <si>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</si>
  <si>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</si>
  <si>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</si>
  <si>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</si>
  <si>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</si>
  <si>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</si>
  <si>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</si>
  <si>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</si>
  <si>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</si>
  <si>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</si>
  <si>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</si>
  <si>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</si>
  <si>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</si>
  <si>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</si>
  <si>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</si>
  <si>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</si>
  <si>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</si>
  <si>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</si>
  <si>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</si>
  <si>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</si>
  <si>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</si>
  <si>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</si>
  <si>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</si>
  <si>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</si>
  <si>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</si>
  <si>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</si>
  <si>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</si>
  <si>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</si>
  <si>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</si>
  <si>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</si>
  <si>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</si>
  <si>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</si>
  <si>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</si>
  <si>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</si>
  <si>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</si>
  <si>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</si>
  <si>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</si>
  <si>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</si>
  <si>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</si>
  <si>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</si>
  <si>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</si>
  <si>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</si>
  <si>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</si>
  <si>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</si>
  <si>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</si>
  <si>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</si>
  <si>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</si>
  <si>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</si>
  <si>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</si>
  <si>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</si>
  <si>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</si>
  <si>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</si>
  <si>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</si>
  <si>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</si>
  <si>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</si>
  <si>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</si>
  <si>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</si>
  <si>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</si>
  <si>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</si>
  <si>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</si>
  <si>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</si>
  <si>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</si>
  <si>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</si>
  <si>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</si>
  <si>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</si>
  <si>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</si>
  <si>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</si>
  <si>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</si>
  <si>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</si>
  <si>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</si>
  <si>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</si>
  <si>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</si>
  <si>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</si>
  <si>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</si>
  <si>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</si>
  <si>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</si>
  <si>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</si>
  <si>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</si>
  <si>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</si>
  <si>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</si>
  <si>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</si>
  <si>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</si>
  <si>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</si>
  <si>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</si>
  <si>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</si>
  <si>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</si>
  <si>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</si>
  <si>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</si>
  <si>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</si>
  <si>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</si>
  <si>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</si>
  <si>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</si>
  <si>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</si>
  <si>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</si>
  <si>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</si>
  <si>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</si>
  <si>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</si>
  <si>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</si>
  <si>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</si>
  <si>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</si>
  <si>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</si>
  <si>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</si>
  <si>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</si>
  <si>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</si>
  <si>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</si>
  <si>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</si>
  <si>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</si>
  <si>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</si>
  <si>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</si>
  <si>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</si>
  <si>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</si>
  <si>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</si>
  <si>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</si>
  <si>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</si>
  <si>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</si>
  <si>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</si>
  <si>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</si>
  <si>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</si>
  <si>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</si>
  <si>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</si>
  <si>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</si>
  <si>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</si>
  <si>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</si>
  <si>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</si>
  <si>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</si>
  <si>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</si>
  <si>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</si>
  <si>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</si>
  <si>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</si>
  <si>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</si>
  <si>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</si>
  <si>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</si>
  <si>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</si>
  <si>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</si>
  <si>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</si>
  <si>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</si>
  <si>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</si>
  <si>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</si>
  <si>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</si>
  <si>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</si>
  <si>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</si>
  <si>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</si>
  <si>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</si>
  <si>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</si>
  <si>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</si>
  <si>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</si>
  <si>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</si>
  <si>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</si>
  <si>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</si>
  <si>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</si>
  <si>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</si>
  <si>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</si>
  <si>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</si>
  <si>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</si>
  <si>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</si>
  <si>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</si>
  <si>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</si>
  <si>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</si>
  <si>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</si>
  <si>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</si>
  <si>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</si>
  <si>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</si>
  <si>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</si>
  <si>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</si>
  <si>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</si>
  <si>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</si>
  <si>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</si>
  <si>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</si>
  <si>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</si>
  <si>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</si>
  <si>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</si>
  <si>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</si>
  <si>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</si>
  <si>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</si>
  <si>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</si>
  <si>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</si>
  <si>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</si>
  <si>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</si>
  <si>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</si>
  <si>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</si>
  <si>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</si>
  <si>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</si>
  <si>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</si>
  <si>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</si>
  <si>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</si>
  <si>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</si>
  <si>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</si>
  <si>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</si>
  <si>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</si>
  <si>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</si>
  <si>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</si>
  <si>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</si>
  <si>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</si>
  <si>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</si>
  <si>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</si>
  <si>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</si>
  <si>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</si>
  <si>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</si>
  <si>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</si>
  <si>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</si>
  <si>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</si>
  <si>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</si>
  <si>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</si>
  <si>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</si>
  <si>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</si>
  <si>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</si>
  <si>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</si>
  <si>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</si>
  <si>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</si>
  <si>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</si>
  <si>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</si>
  <si>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</si>
  <si>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</si>
  <si>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</si>
  <si>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</si>
  <si>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</si>
  <si>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</si>
  <si>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</si>
  <si>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</si>
  <si>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</si>
  <si>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</si>
  <si>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</si>
  <si>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</si>
  <si>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</si>
  <si>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</si>
  <si>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</si>
  <si>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</si>
  <si>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</si>
  <si>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</si>
  <si>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</si>
  <si>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</si>
  <si>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</si>
  <si>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</si>
  <si>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</si>
  <si>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</si>
  <si>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</si>
  <si>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</si>
  <si>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</si>
  <si>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</si>
  <si>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</si>
  <si>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</si>
  <si>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</si>
  <si>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</si>
  <si>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</si>
  <si>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</si>
  <si>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</si>
  <si>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</si>
  <si>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</si>
  <si>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</si>
  <si>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</si>
  <si>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</si>
  <si>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</si>
  <si>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</si>
  <si>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</si>
  <si>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</si>
  <si>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</si>
  <si>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</si>
  <si>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</si>
  <si>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</si>
  <si>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</si>
  <si>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</si>
  <si>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</si>
  <si>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</si>
  <si>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</si>
  <si>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</si>
  <si>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</si>
  <si>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</si>
  <si>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</si>
  <si>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</si>
  <si>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</si>
  <si>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</si>
  <si>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</si>
  <si>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</si>
  <si>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</si>
  <si>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</si>
  <si>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</si>
  <si>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</si>
  <si>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</si>
  <si>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</si>
  <si>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</si>
  <si>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</si>
  <si>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</si>
  <si>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</si>
  <si>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</si>
  <si>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</si>
  <si>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</si>
  <si>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</si>
  <si>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</si>
  <si>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</si>
  <si>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</si>
  <si>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</si>
  <si>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</si>
  <si>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</si>
  <si>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</si>
  <si>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</si>
  <si>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</si>
  <si>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</si>
  <si>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</si>
  <si>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</si>
  <si>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</si>
  <si>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</si>
  <si>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</si>
  <si>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</si>
  <si>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</si>
  <si>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</si>
  <si>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</si>
  <si>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</si>
  <si>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</si>
  <si>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</si>
  <si>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</si>
  <si>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</si>
  <si>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</si>
  <si>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</si>
  <si>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</si>
  <si>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</si>
  <si>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</si>
  <si>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</si>
  <si>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</si>
  <si>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</si>
  <si>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</si>
  <si>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</si>
  <si>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</si>
  <si>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</si>
  <si>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</si>
  <si>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</si>
  <si>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</si>
  <si>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</si>
  <si>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</si>
  <si>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</si>
  <si>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</si>
  <si>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</si>
  <si>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</si>
  <si>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</si>
  <si>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</si>
  <si>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</si>
  <si>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</si>
  <si>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</si>
  <si>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</si>
  <si>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</si>
  <si>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</si>
  <si>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</si>
  <si>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</si>
  <si>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</si>
  <si>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</si>
  <si>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</si>
  <si>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</si>
  <si>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</si>
  <si>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</si>
  <si>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</si>
  <si>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</si>
  <si>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</si>
  <si>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</si>
  <si>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</si>
  <si>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</si>
  <si>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</si>
  <si>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</si>
  <si>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</si>
  <si>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</si>
  <si>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</si>
  <si>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</si>
  <si>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</si>
  <si>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</si>
  <si>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</si>
  <si>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</si>
  <si>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</si>
  <si>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</si>
  <si>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</si>
  <si>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</si>
  <si>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</si>
  <si>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</si>
  <si>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</si>
  <si>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</si>
  <si>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</si>
  <si>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</si>
  <si>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</si>
  <si>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</si>
  <si>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</si>
  <si>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</si>
  <si>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</si>
  <si>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</si>
  <si>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</si>
  <si>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</si>
  <si>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</si>
  <si>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</si>
  <si>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</si>
  <si>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</si>
  <si>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</si>
  <si>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</si>
  <si>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</si>
  <si>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</si>
  <si>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</si>
  <si>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</si>
  <si>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</si>
  <si>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</si>
  <si>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</si>
  <si>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</si>
  <si>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</si>
  <si>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</si>
  <si>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</si>
  <si>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</si>
  <si>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</si>
  <si>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</si>
  <si>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</si>
  <si>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</si>
  <si>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</si>
  <si>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</si>
  <si>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</si>
  <si>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</si>
  <si>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</si>
  <si>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</si>
  <si>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</si>
  <si>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</si>
  <si>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</si>
  <si>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</si>
  <si>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</si>
  <si>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</si>
  <si>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</si>
  <si>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</si>
  <si>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</si>
  <si>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</si>
  <si>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</si>
  <si>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</si>
  <si>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</si>
  <si>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</si>
  <si>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</si>
  <si>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</si>
  <si>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</si>
  <si>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</si>
  <si>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</si>
  <si>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</si>
  <si>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</si>
  <si>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</si>
  <si>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</si>
  <si>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</si>
  <si>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</si>
  <si>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</si>
  <si>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</si>
  <si>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</si>
  <si>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</si>
  <si>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</si>
  <si>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</si>
  <si>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</si>
  <si>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</si>
  <si>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</si>
  <si>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</si>
  <si>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</si>
  <si>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</si>
  <si>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</si>
  <si>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</si>
  <si>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</si>
  <si>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</si>
  <si>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</si>
  <si>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</si>
  <si>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</si>
  <si>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</si>
  <si>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</si>
  <si>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</si>
  <si>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</si>
  <si>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</si>
  <si>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</si>
  <si>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</si>
  <si>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</si>
  <si>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</si>
  <si>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</si>
  <si>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</si>
  <si>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</si>
  <si>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</si>
  <si>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</si>
  <si>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</si>
  <si>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</si>
  <si>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</si>
  <si>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</si>
  <si>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</si>
  <si>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</si>
  <si>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</si>
  <si>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</si>
  <si>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</si>
  <si>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</si>
  <si>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</si>
  <si>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</si>
  <si>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</si>
  <si>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</si>
  <si>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</si>
  <si>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</si>
  <si>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</si>
  <si>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</si>
  <si>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</si>
  <si>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</si>
  <si>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</si>
  <si>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</si>
  <si>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</si>
  <si>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</si>
  <si>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</si>
  <si>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</si>
  <si>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</si>
  <si>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</si>
  <si>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</si>
  <si>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</si>
  <si>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</si>
  <si>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</si>
  <si>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</si>
  <si>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</si>
  <si>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</si>
  <si>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</si>
  <si>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</si>
  <si>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</si>
  <si>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</si>
  <si>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</si>
  <si>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</si>
  <si>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</si>
  <si>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</si>
  <si>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</si>
  <si>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</si>
  <si>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</si>
  <si>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</si>
  <si>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</si>
  <si>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</si>
  <si>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</si>
  <si>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</si>
  <si>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</si>
  <si>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</si>
  <si>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</si>
  <si>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</si>
  <si>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</si>
  <si>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</si>
  <si>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</si>
  <si>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</si>
  <si>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</si>
  <si>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</si>
  <si>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</si>
  <si>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</si>
  <si>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</si>
  <si>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</si>
  <si>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</si>
  <si>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</si>
  <si>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</si>
  <si>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</si>
  <si>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</si>
  <si>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</si>
  <si>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</si>
  <si>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</si>
  <si>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</si>
  <si>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</si>
  <si>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</si>
  <si>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</si>
  <si>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</si>
  <si>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</si>
  <si>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</si>
  <si>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</si>
  <si>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</si>
  <si>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</si>
  <si>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</si>
  <si>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</si>
  <si>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</si>
  <si>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</si>
  <si>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</si>
  <si>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</si>
  <si>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</si>
  <si>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</si>
  <si>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</si>
  <si>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</si>
  <si>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</si>
  <si>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</si>
  <si>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</si>
  <si>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</si>
  <si>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</si>
  <si>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</si>
  <si>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</si>
  <si>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</si>
  <si>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</si>
  <si>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</si>
  <si>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</si>
  <si>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</si>
  <si>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</si>
  <si>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</si>
  <si>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</si>
  <si>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</si>
  <si>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</si>
  <si>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</si>
  <si>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</si>
  <si>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</si>
  <si>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</si>
  <si>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</si>
  <si>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</si>
  <si>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</si>
  <si>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</si>
  <si>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</si>
  <si>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</si>
  <si>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</si>
  <si>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</si>
  <si>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</si>
  <si>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</si>
  <si>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</si>
  <si>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</si>
  <si>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</si>
  <si>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</si>
  <si>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</si>
  <si>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</si>
  <si>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</si>
  <si>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</si>
  <si>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</si>
  <si>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</si>
  <si>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</si>
  <si>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</si>
  <si>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</si>
  <si>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</si>
  <si>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</si>
  <si>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</si>
  <si>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</si>
  <si>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</si>
  <si>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</si>
  <si>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</si>
  <si>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</si>
  <si>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</si>
  <si>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</si>
  <si>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</si>
  <si>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</si>
  <si>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</si>
  <si>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</si>
  <si>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</si>
  <si>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</si>
  <si>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</si>
  <si>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</si>
  <si>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</si>
  <si>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</si>
  <si>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</si>
  <si>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</si>
  <si>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</si>
  <si>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</si>
  <si>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</si>
  <si>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</si>
  <si>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</si>
  <si>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</si>
  <si>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</si>
  <si>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</si>
  <si>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</si>
  <si>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</si>
  <si>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</si>
  <si>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</si>
  <si>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</si>
  <si>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</si>
  <si>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</si>
  <si>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</si>
  <si>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</si>
  <si>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</si>
  <si>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</si>
  <si>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</si>
  <si>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</si>
  <si>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</si>
  <si>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</si>
  <si>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</si>
  <si>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</si>
  <si>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</si>
  <si>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</si>
  <si>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</si>
  <si>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</si>
  <si>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</si>
  <si>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</si>
  <si>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</si>
  <si>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</si>
  <si>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</si>
  <si>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</si>
  <si>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</si>
  <si>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</si>
  <si>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</si>
  <si>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</si>
  <si>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</si>
  <si>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</si>
  <si>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</si>
  <si>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</si>
  <si>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</si>
  <si>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</si>
  <si>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</si>
  <si>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</si>
  <si>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</si>
  <si>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</si>
  <si>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</si>
  <si>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</si>
  <si>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</si>
  <si>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</si>
  <si>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</si>
  <si>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</si>
  <si>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</si>
  <si>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</si>
  <si>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</si>
  <si>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</si>
  <si>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</si>
  <si>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</si>
  <si>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</si>
  <si>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</si>
  <si>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</si>
  <si>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</si>
  <si>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</si>
  <si>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</si>
  <si>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</si>
  <si>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</si>
  <si>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</si>
  <si>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</si>
  <si>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</si>
  <si>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</si>
  <si>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</si>
  <si>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</si>
  <si>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</si>
  <si>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</si>
  <si>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</si>
  <si>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</si>
  <si>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</si>
  <si>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</si>
  <si>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</si>
  <si>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</si>
  <si>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</si>
  <si>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</si>
  <si>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</si>
  <si>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</si>
  <si>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</si>
  <si>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</si>
  <si>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</si>
  <si>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</si>
  <si>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</si>
  <si>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</si>
  <si>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</si>
  <si>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</si>
  <si>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</si>
  <si>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</si>
  <si>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</si>
  <si>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</si>
  <si>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</si>
  <si>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</si>
  <si>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</si>
  <si>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</si>
  <si>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</si>
  <si>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</si>
  <si>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</si>
  <si>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</si>
  <si>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</si>
  <si>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</si>
  <si>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</si>
  <si>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</si>
  <si>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</si>
  <si>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</si>
  <si>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</si>
  <si>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</si>
  <si>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</si>
  <si>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</si>
  <si>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</si>
  <si>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</si>
  <si>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</si>
  <si>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</si>
  <si>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</si>
  <si>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</si>
  <si>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</si>
  <si>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</si>
  <si>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</si>
  <si>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</si>
  <si>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</si>
  <si>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</si>
  <si>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</si>
  <si>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</si>
  <si>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</si>
  <si>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</si>
  <si>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</si>
  <si>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</si>
  <si>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</si>
  <si>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</si>
  <si>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</si>
  <si>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</si>
  <si>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</si>
  <si>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</si>
  <si>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</si>
  <si>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</si>
  <si>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</si>
  <si>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</si>
  <si>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</si>
  <si>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</si>
  <si>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</si>
  <si>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</si>
  <si>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</si>
  <si>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</si>
  <si>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</si>
  <si>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</si>
  <si>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</si>
  <si>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</si>
  <si>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</si>
  <si>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</si>
  <si>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</si>
  <si>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</si>
  <si>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</si>
  <si>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</si>
  <si>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</si>
  <si>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</si>
  <si>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</si>
  <si>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</si>
  <si>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</si>
  <si>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</si>
  <si>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</si>
  <si>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</si>
  <si>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</si>
  <si>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</si>
  <si>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</si>
  <si>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</si>
  <si>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</si>
  <si>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</si>
  <si>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</si>
  <si>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</si>
  <si>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</si>
  <si>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</si>
  <si>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</si>
  <si>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</si>
  <si>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</si>
  <si>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</si>
  <si>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</si>
  <si>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</si>
  <si>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</si>
  <si>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</si>
  <si>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</si>
  <si>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</si>
  <si>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</si>
  <si>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</si>
  <si>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</si>
  <si>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</si>
  <si>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</si>
  <si>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</si>
  <si>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</si>
  <si>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</si>
  <si>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</si>
  <si>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</si>
  <si>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</si>
  <si>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</si>
  <si>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</si>
  <si>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</si>
  <si>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</si>
  <si>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</si>
  <si>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</si>
  <si>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</si>
  <si>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</si>
  <si>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</si>
  <si>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</si>
  <si>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</si>
  <si>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</si>
  <si>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</si>
  <si>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</si>
  <si>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</si>
  <si>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</si>
  <si>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</si>
  <si>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</si>
  <si>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</si>
  <si>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</si>
  <si>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</si>
  <si>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</si>
  <si>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</si>
  <si>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</si>
  <si>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</si>
  <si>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</si>
  <si>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</si>
  <si>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</si>
  <si>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</si>
  <si>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</si>
  <si>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</si>
  <si>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</si>
  <si>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</si>
  <si>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</si>
  <si>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</si>
  <si>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</si>
  <si>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</si>
  <si>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</si>
  <si>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</si>
  <si>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</si>
  <si>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</si>
  <si>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</si>
  <si>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</si>
  <si>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</si>
  <si>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</si>
  <si>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</si>
  <si>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</si>
  <si>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</si>
  <si>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</si>
  <si>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</si>
  <si>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</si>
  <si>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</si>
  <si>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</si>
  <si>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</si>
  <si>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</si>
  <si>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</si>
  <si>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</si>
  <si>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</si>
  <si>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</si>
  <si>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</si>
  <si>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</si>
  <si>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</si>
  <si>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</si>
  <si>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</si>
  <si>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</si>
  <si>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</si>
  <si>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</si>
  <si>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</si>
  <si>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</si>
  <si>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</si>
  <si>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</si>
  <si>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</si>
  <si>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</si>
  <si>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</si>
  <si>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</si>
  <si>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</si>
  <si>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</si>
  <si>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</si>
  <si>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</si>
  <si>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</si>
  <si>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</si>
  <si>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</si>
  <si>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</si>
  <si>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</si>
  <si>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</si>
  <si>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</si>
  <si>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</si>
  <si>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</si>
  <si>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</si>
  <si>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</si>
  <si>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</si>
  <si>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</si>
  <si>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</si>
  <si>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</si>
  <si>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</si>
  <si>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</si>
  <si>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</si>
  <si>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</si>
  <si>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</si>
  <si>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</si>
  <si>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</si>
  <si>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</si>
  <si>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</si>
  <si>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</si>
  <si>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</si>
  <si>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</si>
  <si>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</si>
  <si>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</si>
  <si>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</si>
  <si>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</si>
  <si>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</si>
  <si>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</si>
  <si>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</si>
  <si>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</si>
  <si>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</si>
  <si>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</si>
  <si>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</si>
  <si>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</si>
  <si>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</si>
  <si>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</si>
  <si>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</si>
  <si>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</si>
  <si>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</si>
  <si>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</si>
  <si>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</si>
  <si>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</si>
  <si>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</si>
  <si>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</si>
  <si>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</si>
  <si>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</si>
  <si>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</si>
  <si>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</si>
  <si>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</si>
  <si>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</si>
  <si>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</si>
  <si>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</si>
  <si>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</si>
  <si>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</si>
  <si>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</si>
  <si>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</si>
  <si>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</si>
  <si>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</si>
  <si>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</si>
  <si>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</si>
  <si>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</si>
  <si>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</si>
  <si>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</si>
  <si>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</si>
  <si>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</si>
  <si>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</si>
  <si>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</si>
  <si>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</si>
  <si>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</si>
  <si>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</si>
  <si>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</si>
  <si>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</si>
  <si>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</si>
  <si>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</si>
  <si>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</si>
  <si>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</si>
  <si>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</si>
  <si>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</si>
  <si>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</si>
  <si>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</si>
  <si>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</si>
  <si>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</si>
  <si>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</si>
  <si>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</si>
  <si>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</si>
  <si>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</si>
  <si>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</si>
  <si>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</si>
  <si>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</si>
  <si>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</si>
  <si>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</si>
  <si>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</si>
  <si>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</si>
  <si>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</si>
  <si>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</si>
  <si>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</si>
  <si>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</si>
  <si>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</si>
  <si>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</si>
  <si>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</si>
  <si>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</si>
  <si>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</si>
  <si>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</si>
  <si>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</si>
  <si>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</si>
  <si>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</si>
  <si>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</si>
  <si>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</si>
  <si>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</si>
  <si>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</si>
  <si>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</si>
  <si>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</si>
  <si>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</si>
  <si>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</si>
  <si>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</si>
  <si>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</si>
  <si>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</si>
  <si>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</si>
  <si>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</si>
  <si>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</si>
  <si>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</si>
  <si>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</si>
  <si>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</si>
  <si>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</si>
  <si>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</si>
  <si>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</si>
  <si>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</si>
  <si>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</si>
  <si>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</si>
  <si>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</si>
  <si>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</si>
  <si>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</si>
  <si>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</si>
  <si>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</si>
  <si>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</si>
  <si>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</si>
  <si>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</si>
  <si>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</si>
  <si>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</si>
  <si>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</si>
  <si>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</si>
  <si>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</si>
  <si>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</si>
  <si>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</si>
  <si>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</si>
  <si>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</si>
  <si>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</si>
  <si>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</si>
  <si>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</si>
  <si>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</si>
  <si>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</si>
  <si>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</si>
  <si>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</si>
  <si>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</si>
  <si>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</si>
  <si>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</si>
  <si>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</si>
  <si>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</si>
  <si>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</si>
  <si>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</si>
  <si>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</si>
  <si>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</si>
  <si>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</si>
  <si>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</si>
  <si>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</si>
  <si>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</si>
  <si>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</si>
  <si>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</si>
  <si>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</si>
  <si>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</si>
  <si>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</si>
  <si>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</si>
  <si>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</si>
  <si>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</si>
  <si>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</si>
  <si>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</si>
  <si>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</si>
  <si>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</si>
  <si>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</si>
  <si>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</si>
  <si>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</si>
  <si>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</si>
  <si>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</si>
  <si>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</si>
  <si>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</si>
  <si>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</si>
  <si>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</si>
  <si>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</si>
  <si>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</si>
  <si>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</si>
  <si>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</si>
  <si>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</si>
  <si>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</si>
  <si>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</si>
  <si>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</si>
  <si>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</si>
  <si>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</si>
  <si>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</si>
  <si>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</si>
  <si>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</si>
  <si>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</si>
  <si>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</si>
  <si>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</si>
  <si>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</si>
  <si>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</si>
  <si>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</si>
  <si>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</si>
  <si>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</si>
  <si>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</si>
  <si>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</si>
  <si>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</si>
  <si>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</si>
  <si>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</si>
  <si>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</si>
  <si>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</si>
  <si>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</si>
  <si>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</si>
  <si>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</si>
  <si>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</si>
  <si>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</si>
  <si>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</si>
  <si>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</si>
  <si>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</si>
  <si>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</si>
  <si>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</si>
  <si>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</si>
  <si>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</si>
  <si>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</si>
  <si>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</si>
  <si>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</si>
  <si>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</si>
  <si>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</si>
  <si>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</si>
  <si>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</si>
  <si>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</si>
  <si>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</si>
  <si>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</si>
  <si>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</si>
  <si>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</si>
  <si>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</si>
  <si>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</si>
  <si>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</si>
  <si>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</si>
  <si>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</si>
  <si>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</si>
  <si>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</si>
  <si>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</si>
  <si>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</si>
  <si>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</si>
  <si>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</si>
  <si>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</si>
  <si>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</si>
  <si>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</si>
  <si>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</si>
  <si>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</si>
  <si>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</si>
  <si>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</si>
  <si>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</si>
  <si>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</si>
  <si>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</si>
  <si>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</si>
  <si>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</si>
  <si>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</si>
  <si>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</si>
  <si>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</si>
  <si>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</si>
  <si>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</si>
  <si>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</si>
  <si>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</si>
  <si>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</si>
  <si>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</si>
  <si>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</si>
  <si>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</si>
  <si>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</si>
  <si>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</si>
  <si>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</si>
  <si>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</si>
  <si>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</si>
  <si>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</si>
  <si>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</si>
  <si>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</si>
  <si>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</si>
  <si>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</si>
  <si>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</si>
  <si>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</si>
  <si>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</si>
  <si>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</si>
  <si>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</si>
  <si>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</si>
  <si>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</si>
  <si>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</si>
  <si>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</si>
  <si>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</si>
  <si>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</si>
  <si>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</si>
  <si>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</si>
  <si>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</si>
  <si>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</si>
  <si>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</si>
  <si>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</si>
  <si>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</si>
  <si>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</si>
  <si>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</si>
  <si>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</si>
  <si>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</si>
  <si>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</si>
  <si>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</si>
  <si>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</si>
  <si>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</si>
  <si>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</si>
  <si>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</si>
  <si>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</si>
  <si>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</si>
  <si>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</si>
  <si>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</si>
  <si>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</si>
  <si>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</si>
  <si>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</si>
  <si>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</si>
  <si>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</si>
  <si>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</si>
  <si>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</si>
  <si>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</si>
  <si>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</si>
  <si>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</si>
  <si>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</si>
  <si>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</si>
  <si>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</si>
  <si>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</si>
  <si>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</si>
  <si>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</si>
  <si>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</si>
  <si>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</si>
  <si>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</si>
  <si>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</si>
  <si>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</si>
  <si>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</si>
  <si>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</si>
  <si>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</si>
  <si>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</si>
  <si>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</si>
  <si>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</si>
  <si>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</si>
  <si>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</si>
  <si>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</si>
  <si>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</si>
  <si>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</si>
  <si>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</si>
  <si>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</si>
  <si>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</si>
  <si>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</si>
  <si>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</si>
  <si>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</si>
  <si>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</si>
  <si>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</si>
  <si>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</si>
  <si>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</si>
  <si>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</si>
  <si>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</si>
  <si>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</si>
  <si>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</si>
  <si>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</si>
  <si>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</si>
  <si>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</si>
  <si>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</si>
  <si>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</si>
  <si>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</si>
  <si>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</si>
  <si>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</si>
  <si>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</si>
  <si>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</si>
  <si>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</si>
  <si>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</si>
  <si>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</si>
  <si>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</si>
  <si>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</si>
  <si>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</si>
  <si>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</si>
  <si>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</si>
  <si>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</si>
  <si>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</si>
  <si>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</si>
  <si>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</si>
  <si>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</si>
  <si>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</si>
  <si>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</si>
  <si>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</si>
  <si>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</si>
  <si>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</si>
  <si>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</si>
  <si>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</si>
  <si>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</si>
  <si>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</si>
  <si>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</si>
  <si>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</si>
  <si>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</si>
  <si>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</si>
  <si>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</si>
  <si>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</si>
  <si>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</si>
  <si>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</si>
  <si>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</si>
  <si>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</si>
  <si>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</si>
  <si>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</si>
  <si>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</si>
  <si>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</si>
  <si>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</si>
  <si>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</si>
  <si>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</si>
  <si>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</si>
  <si>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</si>
  <si>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</si>
  <si>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</si>
  <si>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</si>
  <si>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</si>
  <si>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</si>
  <si>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</si>
  <si>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</si>
  <si>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</si>
  <si>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</si>
  <si>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</si>
  <si>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</si>
  <si>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</si>
  <si>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</si>
  <si>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</si>
  <si>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</si>
  <si>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</si>
  <si>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</si>
  <si>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</si>
  <si>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</si>
  <si>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</si>
  <si>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</si>
  <si>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</si>
  <si>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</si>
  <si>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</si>
  <si>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</si>
  <si>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</si>
  <si>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</si>
  <si>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</si>
  <si>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</si>
  <si>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</si>
  <si>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</si>
  <si>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</si>
  <si>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</si>
  <si>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</si>
  <si>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</si>
  <si>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</si>
  <si>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</si>
  <si>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</si>
  <si>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</si>
  <si>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</si>
  <si>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</si>
  <si>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</si>
  <si>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</si>
  <si>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</si>
  <si>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</si>
  <si>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</si>
  <si>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</si>
  <si>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</si>
  <si>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</si>
  <si>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</si>
  <si>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</si>
  <si>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</si>
  <si>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</si>
  <si>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</si>
  <si>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</si>
  <si>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</si>
  <si>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</si>
  <si>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</si>
  <si>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</si>
  <si>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</si>
  <si>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</si>
  <si>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</si>
  <si>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</si>
  <si>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</si>
  <si>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</si>
  <si>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</si>
  <si>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</si>
  <si>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</si>
  <si>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</si>
  <si>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</si>
  <si>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</si>
  <si>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</si>
  <si>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</si>
  <si>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</si>
  <si>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</si>
  <si>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</si>
  <si>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</si>
  <si>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</si>
  <si>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</si>
  <si>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</si>
  <si>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</si>
  <si>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</si>
  <si>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</si>
  <si>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</si>
  <si>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</si>
  <si>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</si>
  <si>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</si>
  <si>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</si>
  <si>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</si>
  <si>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</si>
  <si>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</si>
  <si>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</si>
  <si>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</si>
  <si>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</si>
  <si>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</si>
  <si>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</si>
  <si>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</si>
  <si>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</si>
  <si>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</si>
  <si>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</si>
  <si>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</si>
  <si>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</si>
  <si>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</si>
  <si>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</si>
  <si>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</si>
  <si>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</si>
  <si>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</si>
  <si>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</si>
  <si>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</si>
  <si>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</si>
  <si>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</si>
  <si>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</si>
  <si>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</si>
  <si>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</si>
  <si>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</si>
  <si>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</si>
  <si>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</si>
  <si>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</si>
  <si>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</si>
  <si>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</si>
  <si>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</si>
  <si>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</si>
  <si>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</si>
  <si>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</si>
  <si>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</si>
  <si>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</si>
  <si>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</si>
  <si>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</si>
  <si>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</si>
  <si>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</si>
  <si>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</si>
  <si>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</si>
  <si>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</si>
  <si>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</si>
  <si>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</si>
  <si>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</si>
  <si>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</si>
  <si>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</si>
  <si>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</si>
  <si>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</si>
  <si>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</si>
  <si>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</si>
  <si>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</si>
  <si>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</si>
  <si>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</si>
  <si>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</si>
  <si>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</si>
  <si>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</si>
  <si>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</si>
  <si>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</si>
  <si>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</si>
  <si>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</si>
  <si>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</si>
  <si>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</si>
  <si>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</si>
  <si>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</si>
  <si>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</si>
  <si>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</si>
  <si>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</si>
  <si>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</si>
  <si>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</si>
  <si>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</si>
  <si>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</si>
  <si>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</si>
  <si>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</si>
  <si>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</si>
  <si>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</si>
  <si>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</si>
  <si>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</si>
  <si>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</si>
  <si>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</si>
  <si>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</si>
  <si>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</si>
  <si>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</si>
  <si>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</si>
  <si>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</si>
  <si>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</si>
  <si>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</si>
  <si>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</si>
  <si>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</si>
  <si>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</si>
  <si>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</si>
  <si>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</si>
  <si>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</si>
  <si>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</si>
  <si>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</si>
  <si>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</si>
  <si>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</si>
  <si>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</si>
  <si>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</si>
  <si>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</si>
  <si>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</si>
  <si>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</si>
  <si>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</si>
  <si>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</si>
  <si>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</si>
  <si>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</si>
  <si>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</si>
  <si>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</si>
  <si>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</si>
  <si>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</si>
  <si>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</si>
  <si>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</si>
  <si>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</si>
  <si>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</si>
  <si>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</si>
  <si>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</si>
  <si>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</si>
  <si>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</si>
  <si>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</si>
  <si>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</si>
  <si>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</si>
  <si>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</si>
  <si>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</si>
  <si>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</si>
  <si>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</si>
  <si>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</si>
  <si>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</si>
  <si>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</si>
  <si>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</si>
  <si>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</si>
  <si>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</si>
  <si>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</si>
  <si>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</si>
  <si>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</si>
  <si>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</si>
  <si>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</si>
  <si>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</si>
  <si>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</si>
  <si>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</si>
  <si>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</si>
  <si>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</si>
  <si>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</si>
  <si>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</si>
  <si>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</si>
  <si>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</si>
  <si>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</si>
  <si>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</si>
  <si>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</si>
  <si>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</si>
  <si>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</si>
  <si>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</si>
  <si>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</si>
  <si>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</si>
  <si>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</si>
  <si>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</si>
  <si>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</si>
  <si>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</si>
  <si>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</si>
  <si>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</si>
  <si>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</si>
  <si>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</si>
  <si>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</si>
  <si>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</si>
  <si>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</si>
  <si>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</si>
  <si>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</si>
  <si>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</si>
  <si>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</si>
  <si>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</si>
  <si>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</si>
  <si>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</si>
  <si>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</si>
  <si>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</si>
  <si>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</si>
  <si>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</si>
  <si>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</si>
  <si>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</si>
  <si>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</si>
  <si>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</si>
  <si>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</si>
  <si>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</si>
  <si>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</si>
  <si>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</si>
  <si>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</si>
  <si>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</si>
  <si>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</si>
  <si>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</si>
  <si>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</si>
  <si>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</si>
  <si>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</si>
  <si>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</si>
  <si>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</si>
  <si>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</si>
  <si>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</si>
  <si>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</si>
  <si>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</si>
  <si>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</si>
  <si>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</si>
  <si>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</si>
  <si>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</si>
  <si>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</si>
  <si>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</si>
  <si>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</si>
  <si>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</si>
  <si>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</si>
  <si>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</si>
  <si>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</si>
  <si>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</si>
  <si>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</si>
  <si>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</si>
  <si>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</si>
  <si>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</si>
  <si>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</si>
  <si>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</si>
  <si>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</si>
  <si>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</si>
  <si>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</si>
  <si>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</si>
  <si>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</si>
  <si>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</si>
  <si>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</si>
  <si>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</si>
  <si>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</si>
  <si>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</si>
  <si>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</si>
  <si>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</si>
  <si>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</si>
  <si>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</si>
  <si>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</si>
  <si>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</si>
  <si>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</si>
  <si>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</si>
  <si>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</si>
  <si>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</si>
  <si>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</si>
  <si>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</si>
  <si>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</si>
  <si>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</si>
  <si>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</si>
  <si>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</si>
  <si>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</si>
  <si>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</si>
  <si>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</si>
  <si>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</si>
  <si>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</si>
  <si>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</si>
  <si>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</si>
  <si>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</si>
  <si>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</si>
  <si>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</si>
  <si>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</si>
  <si>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</si>
  <si>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</si>
  <si>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</si>
  <si>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</si>
  <si>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</si>
  <si>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</si>
  <si>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</si>
  <si>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</si>
  <si>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</si>
  <si>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</si>
  <si>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</si>
  <si>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</si>
  <si>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</si>
  <si>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</si>
  <si>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</si>
  <si>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</si>
  <si>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</si>
  <si>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</si>
  <si>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</si>
  <si>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</si>
  <si>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</si>
  <si>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</si>
  <si>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</si>
  <si>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</si>
  <si>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</si>
  <si>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</si>
  <si>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</si>
  <si>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</si>
  <si>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</si>
  <si>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</si>
  <si>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</si>
  <si>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</si>
  <si>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</si>
  <si>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</si>
  <si>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</si>
  <si>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</si>
  <si>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</si>
  <si>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</si>
  <si>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</si>
  <si>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</si>
  <si>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</si>
  <si>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</si>
  <si>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</si>
  <si>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</si>
  <si>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</si>
  <si>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</si>
  <si>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</si>
  <si>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</si>
  <si>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</si>
  <si>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</si>
  <si>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</si>
  <si>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</si>
  <si>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</si>
  <si>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</si>
  <si>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</si>
  <si>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</si>
  <si>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</si>
  <si>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</si>
  <si>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</si>
  <si>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</si>
  <si>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</si>
  <si>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</si>
  <si>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</si>
  <si>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</si>
  <si>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</si>
  <si>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</si>
  <si>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</si>
  <si>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</si>
  <si>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</si>
  <si>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</si>
  <si>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</si>
  <si>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</si>
  <si>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</si>
  <si>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</si>
  <si>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</si>
  <si>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</si>
  <si>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</si>
  <si>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</si>
  <si>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</si>
  <si>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</si>
  <si>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</si>
  <si>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</si>
  <si>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</si>
  <si>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</si>
  <si>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</si>
  <si>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</si>
  <si>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</si>
  <si>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</si>
  <si>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</si>
  <si>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</si>
  <si>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</si>
  <si>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</si>
  <si>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</si>
  <si>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</si>
  <si>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</si>
  <si>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</si>
  <si>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</si>
  <si>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</si>
  <si>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</si>
  <si>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</si>
  <si>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</si>
  <si>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</si>
  <si>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</si>
  <si>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</si>
  <si>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</si>
  <si>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</si>
  <si>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</si>
  <si>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</si>
  <si>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</si>
  <si>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</si>
  <si>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</si>
  <si>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</si>
  <si>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</si>
  <si>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</si>
  <si>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</si>
  <si>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</si>
  <si>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</si>
  <si>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</si>
  <si>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</si>
  <si>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</si>
  <si>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</si>
  <si>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</si>
  <si>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</si>
  <si>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</si>
  <si>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</si>
  <si>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</si>
  <si>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</si>
  <si>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</si>
  <si>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</si>
  <si>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</si>
  <si>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</si>
  <si>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</si>
  <si>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</si>
  <si>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</si>
  <si>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</si>
  <si>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</si>
  <si>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</si>
  <si>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</si>
  <si>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</si>
  <si>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</si>
  <si>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</si>
  <si>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</si>
  <si>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</si>
  <si>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</si>
  <si>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</si>
  <si>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</si>
  <si>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</si>
  <si>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</si>
  <si>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</si>
  <si>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</si>
  <si>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</si>
  <si>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</si>
  <si>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</si>
  <si>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</si>
  <si>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</si>
  <si>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</si>
  <si>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</si>
  <si>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</si>
  <si>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</si>
  <si>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</si>
  <si>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</si>
  <si>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</si>
  <si>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</si>
  <si>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</si>
  <si>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</si>
  <si>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</si>
  <si>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</si>
  <si>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</si>
  <si>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</si>
  <si>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</si>
  <si>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</si>
  <si>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</si>
  <si>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</si>
  <si>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</si>
  <si>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</si>
  <si>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</si>
  <si>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</si>
  <si>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</si>
  <si>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</si>
  <si>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</si>
  <si>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</si>
  <si>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</si>
  <si>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</si>
  <si>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</si>
  <si>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</si>
  <si>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</si>
  <si>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</si>
  <si>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</si>
  <si>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</si>
  <si>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</si>
  <si>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</si>
  <si>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</si>
  <si>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</si>
  <si>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</si>
  <si>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</si>
  <si>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</si>
  <si>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</si>
  <si>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</si>
  <si>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</si>
  <si>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</si>
  <si>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</si>
  <si>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</si>
  <si>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</si>
  <si>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</si>
  <si>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</si>
  <si>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</si>
  <si>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</si>
  <si>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</si>
  <si>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</si>
  <si>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</si>
  <si>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</si>
  <si>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</si>
  <si>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</si>
  <si>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</si>
  <si>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</si>
  <si>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</si>
  <si>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</si>
  <si>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</si>
  <si>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</si>
  <si>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</si>
  <si>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</si>
  <si>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</si>
  <si>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</si>
  <si>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</si>
  <si>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</si>
  <si>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</si>
  <si>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</si>
  <si>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</si>
  <si>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</si>
  <si>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</si>
  <si>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</si>
  <si>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</si>
  <si>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</si>
  <si>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</si>
  <si>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</si>
  <si>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</si>
  <si>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</si>
  <si>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</si>
  <si>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</si>
  <si>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</si>
  <si>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</si>
  <si>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</si>
  <si>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</si>
  <si>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</si>
  <si>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</si>
  <si>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</si>
  <si>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</si>
  <si>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</si>
  <si>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</si>
  <si>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</si>
  <si>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</si>
  <si>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</si>
  <si>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</si>
  <si>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</si>
  <si>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</si>
  <si>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</si>
  <si>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</si>
  <si>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</si>
  <si>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</si>
  <si>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</si>
  <si>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</si>
  <si>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</si>
  <si>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</si>
  <si>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</si>
  <si>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</si>
  <si>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</si>
  <si>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</si>
  <si>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</si>
  <si>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</si>
  <si>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</si>
  <si>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</si>
  <si>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</si>
  <si>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</si>
  <si>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</si>
  <si>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</si>
  <si>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</si>
  <si>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</si>
  <si>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</si>
  <si>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</si>
  <si>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</si>
  <si>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</si>
  <si>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</si>
  <si>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</si>
  <si>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</si>
  <si>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</si>
  <si>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</si>
  <si>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</si>
  <si>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</si>
  <si>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</si>
  <si>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</si>
  <si>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</si>
  <si>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</si>
  <si>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</si>
  <si>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</si>
  <si>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</si>
  <si>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</si>
  <si>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</si>
  <si>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</si>
  <si>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</si>
  <si>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</si>
  <si>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</si>
  <si>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</si>
  <si>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</si>
  <si>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</si>
  <si>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</si>
  <si>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</si>
  <si>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</si>
  <si>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</si>
  <si>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</si>
  <si>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</si>
  <si>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</si>
  <si>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</si>
  <si>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</si>
  <si>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</si>
  <si>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</si>
  <si>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</si>
  <si>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</si>
  <si>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</si>
  <si>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</si>
  <si>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</si>
  <si>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</si>
  <si>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</si>
  <si>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</si>
  <si>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</si>
  <si>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</si>
  <si>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</si>
  <si>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</si>
  <si>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</si>
  <si>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</si>
  <si>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</si>
  <si>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</si>
  <si>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</si>
  <si>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</si>
  <si>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</si>
  <si>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</si>
  <si>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</si>
  <si>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</si>
  <si>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</si>
  <si>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</si>
  <si>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</si>
  <si>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</si>
  <si>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</si>
  <si>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</si>
  <si>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</si>
  <si>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</si>
  <si>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</si>
  <si>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</si>
  <si>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</si>
  <si>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</si>
  <si>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</si>
  <si>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</si>
  <si>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</si>
  <si>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</si>
  <si>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</si>
  <si>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</si>
  <si>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</si>
  <si>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</si>
  <si>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</si>
  <si>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</si>
  <si>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</si>
  <si>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</si>
  <si>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</si>
  <si>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</si>
  <si>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</si>
  <si>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</si>
  <si>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</si>
  <si>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</si>
  <si>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</si>
  <si>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</si>
  <si>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</si>
  <si>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</si>
  <si>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</si>
  <si>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</si>
  <si>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</si>
  <si>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</si>
  <si>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</si>
  <si>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</si>
  <si>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</si>
  <si>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</si>
  <si>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</si>
  <si>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</si>
  <si>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</si>
  <si>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</si>
  <si>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</si>
  <si>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</si>
  <si>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</si>
  <si>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</si>
  <si>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</si>
  <si>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</si>
  <si>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</si>
  <si>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</si>
  <si>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</si>
  <si>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</si>
  <si>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</si>
  <si>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</si>
  <si>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</si>
  <si>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</si>
  <si>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</si>
  <si>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</si>
  <si>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</si>
  <si>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</si>
  <si>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</si>
  <si>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</si>
  <si>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</si>
  <si>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</si>
  <si>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</si>
  <si>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</si>
  <si>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</si>
  <si>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</si>
  <si>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</si>
  <si>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</si>
  <si>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</si>
  <si>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</si>
  <si>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</si>
  <si>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</si>
  <si>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</si>
  <si>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</si>
  <si>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</si>
  <si>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</si>
  <si>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</si>
  <si>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</si>
  <si>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</si>
  <si>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</si>
  <si>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</si>
  <si>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</si>
  <si>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</si>
  <si>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</si>
  <si>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</si>
  <si>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</si>
  <si>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</si>
  <si>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</si>
  <si>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</si>
  <si>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</si>
  <si>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</si>
  <si>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</si>
  <si>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</si>
  <si>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</si>
  <si>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</si>
  <si>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</si>
  <si>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</si>
  <si>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</si>
  <si>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</si>
  <si>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</si>
  <si>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</si>
  <si>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</si>
  <si>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</si>
  <si>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</si>
  <si>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</si>
  <si>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</si>
  <si>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</si>
  <si>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</si>
  <si>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</si>
  <si>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</si>
  <si>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</si>
  <si>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</si>
  <si>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</si>
  <si>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</si>
  <si>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</si>
  <si>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</si>
  <si>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</si>
  <si>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</si>
  <si>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</si>
  <si>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</si>
  <si>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</si>
  <si>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</si>
  <si>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</si>
  <si>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</si>
  <si>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</si>
  <si>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</si>
  <si>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</si>
  <si>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</si>
  <si>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</si>
  <si>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</si>
  <si>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</si>
  <si>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</si>
  <si>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</si>
  <si>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</si>
  <si>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</si>
  <si>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</si>
  <si>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</si>
  <si>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</si>
  <si>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</si>
  <si>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</si>
  <si>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</si>
  <si>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</si>
  <si>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</si>
  <si>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</si>
  <si>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</si>
  <si>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</si>
  <si>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</si>
  <si>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</si>
  <si>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</si>
  <si>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</si>
  <si>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</si>
  <si>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</si>
  <si>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</si>
  <si>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</si>
  <si>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</si>
  <si>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</si>
  <si>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</si>
  <si>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</si>
  <si>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</si>
  <si>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</si>
  <si>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</si>
  <si>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</si>
  <si>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</si>
  <si>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</si>
  <si>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</si>
  <si>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</si>
  <si>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</si>
  <si>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</si>
  <si>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</si>
  <si>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</si>
  <si>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</si>
  <si>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</si>
  <si>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</si>
  <si>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</si>
  <si>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</si>
  <si>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</si>
  <si>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</si>
  <si>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</si>
  <si>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</si>
  <si>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</si>
  <si>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</si>
  <si>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</si>
  <si>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</si>
  <si>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</si>
  <si>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</si>
  <si>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</si>
  <si>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</si>
  <si>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</si>
  <si>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</si>
  <si>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</si>
  <si>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</si>
  <si>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</si>
  <si>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</si>
  <si>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</si>
  <si>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</si>
  <si>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</si>
  <si>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</si>
  <si>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</si>
  <si>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</si>
  <si>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</si>
  <si>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</si>
  <si>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</si>
  <si>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</si>
  <si>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</si>
  <si>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</si>
  <si>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</si>
  <si>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</si>
  <si>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</si>
  <si>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</si>
  <si>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</si>
  <si>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</si>
  <si>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</si>
  <si>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</si>
  <si>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</si>
  <si>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</si>
  <si>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</si>
  <si>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</si>
  <si>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</si>
  <si>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</si>
  <si>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</si>
  <si>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</si>
  <si>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</si>
  <si>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</si>
  <si>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</si>
  <si>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</si>
  <si>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</si>
  <si>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</si>
  <si>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</si>
  <si>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</si>
  <si>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</si>
  <si>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</si>
  <si>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</si>
  <si>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</si>
  <si>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</si>
  <si>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</si>
  <si>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</si>
  <si>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</si>
  <si>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</si>
  <si>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</si>
  <si>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</si>
  <si>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</si>
  <si>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</si>
  <si>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</si>
  <si>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</si>
  <si>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</si>
  <si>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</si>
  <si>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</si>
  <si>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</si>
  <si>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</si>
  <si>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</si>
  <si>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</si>
  <si>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</si>
  <si>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</si>
  <si>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</si>
  <si>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</si>
  <si>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</si>
  <si>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</si>
  <si>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</si>
  <si>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</si>
  <si>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</si>
  <si>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</si>
  <si>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</si>
  <si>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</si>
  <si>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</si>
  <si>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</si>
  <si>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</si>
  <si>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</si>
  <si>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</si>
  <si>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</si>
  <si>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</si>
  <si>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</si>
  <si>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</si>
  <si>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</si>
  <si>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</si>
  <si>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</si>
  <si>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</si>
  <si>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</si>
  <si>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</si>
  <si>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</si>
  <si>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</si>
  <si>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</si>
  <si>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</si>
  <si>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</si>
  <si>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</si>
  <si>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</si>
  <si>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</si>
  <si>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</si>
  <si>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</si>
  <si>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</si>
  <si>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</si>
  <si>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</si>
  <si>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</si>
  <si>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</si>
  <si>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</si>
  <si>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</si>
  <si>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</si>
  <si>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</si>
  <si>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</si>
  <si>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</si>
  <si>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</si>
  <si>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</si>
  <si>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</si>
  <si>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</si>
  <si>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</si>
  <si>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</si>
  <si>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</si>
  <si>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</si>
  <si>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</si>
  <si>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</si>
  <si>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</si>
  <si>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</si>
  <si>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</si>
  <si>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</si>
  <si>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</si>
  <si>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</si>
  <si>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</si>
  <si>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</si>
  <si>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</si>
  <si>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</si>
  <si>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</si>
  <si>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</si>
  <si>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</si>
  <si>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</si>
  <si>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</si>
  <si>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</si>
  <si>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</si>
  <si>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</si>
  <si>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</si>
  <si>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</si>
  <si>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</si>
  <si>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</si>
  <si>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</si>
  <si>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</si>
  <si>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</si>
  <si>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</si>
  <si>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</si>
  <si>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</si>
  <si>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</si>
  <si>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</si>
  <si>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</si>
  <si>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</si>
  <si>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</si>
  <si>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</si>
  <si>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</si>
  <si>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</si>
  <si>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</si>
  <si>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</si>
  <si>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</si>
  <si>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</si>
  <si>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</si>
  <si>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</si>
  <si>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</si>
  <si>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</si>
  <si>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</si>
  <si>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</si>
  <si>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</si>
  <si>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</si>
  <si>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</si>
  <si>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</si>
  <si>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</si>
  <si>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</si>
  <si>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</si>
  <si>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</si>
  <si>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</si>
  <si>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</si>
  <si>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</si>
  <si>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</si>
  <si>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</si>
  <si>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</si>
  <si>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</si>
  <si>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</si>
  <si>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</si>
  <si>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</si>
  <si>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</si>
  <si>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</si>
  <si>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</si>
  <si>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</si>
  <si>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</si>
  <si>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</si>
  <si>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</si>
  <si>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</si>
  <si>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</si>
  <si>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</si>
  <si>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</si>
  <si>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</si>
  <si>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</si>
  <si>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</si>
  <si>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</si>
  <si>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</si>
  <si>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</si>
  <si>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</si>
  <si>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</si>
  <si>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</si>
  <si>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</si>
  <si>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</si>
  <si>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</si>
  <si>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</si>
  <si>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</si>
  <si>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</si>
  <si>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</si>
  <si>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</si>
  <si>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</si>
  <si>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</si>
  <si>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</si>
  <si>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</si>
  <si>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</si>
  <si>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</si>
  <si>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</si>
  <si>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</si>
  <si>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</si>
  <si>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</si>
  <si>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</si>
  <si>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</si>
  <si>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</si>
  <si>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</si>
  <si>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</si>
  <si>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</si>
  <si>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</si>
  <si>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</si>
  <si>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</si>
  <si>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</si>
  <si>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</si>
  <si>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</si>
  <si>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</si>
  <si>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</si>
  <si>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</si>
  <si>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</si>
  <si>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</si>
  <si>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</si>
  <si>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</si>
  <si>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</si>
  <si>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</si>
  <si>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</si>
  <si>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</si>
  <si>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</si>
  <si>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</si>
  <si>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</si>
  <si>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</si>
  <si>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</si>
  <si>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</si>
  <si>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</si>
  <si>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</si>
  <si>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</si>
  <si>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</si>
  <si>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</si>
  <si>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</si>
  <si>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</si>
  <si>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</si>
  <si>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</si>
  <si>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</si>
  <si>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</si>
  <si>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</si>
  <si>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</si>
  <si>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</si>
  <si>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</si>
  <si>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</si>
  <si>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</si>
  <si>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</si>
  <si>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</si>
  <si>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</si>
  <si>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</si>
  <si>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</si>
  <si>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</si>
  <si>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</si>
  <si>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</si>
  <si>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</si>
  <si>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</si>
  <si>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</si>
  <si>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</si>
  <si>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</si>
  <si>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</si>
  <si>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</si>
  <si>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</si>
  <si>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</si>
  <si>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</si>
  <si>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</si>
  <si>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</si>
  <si>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</si>
  <si>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</si>
  <si>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</si>
  <si>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</si>
  <si>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</si>
  <si>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</si>
  <si>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</si>
  <si>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</si>
  <si>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</si>
  <si>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</si>
  <si>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</si>
  <si>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</si>
  <si>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</si>
  <si>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</si>
  <si>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</si>
  <si>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</si>
  <si>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</si>
  <si>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</si>
  <si>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</si>
  <si>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</si>
  <si>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</si>
  <si>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</si>
  <si>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</si>
  <si>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</si>
  <si>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</si>
  <si>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</si>
  <si>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</si>
  <si>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</si>
  <si>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</si>
  <si>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</si>
  <si>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</si>
  <si>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</si>
  <si>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</si>
  <si>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</si>
  <si>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</si>
  <si>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</si>
  <si>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</si>
  <si>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</si>
  <si>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</si>
  <si>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</si>
  <si>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</si>
  <si>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</si>
  <si>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</si>
  <si>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</si>
  <si>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</si>
  <si>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</si>
  <si>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</si>
  <si>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</si>
  <si>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</si>
  <si>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</si>
  <si>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</si>
  <si>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</si>
  <si>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</si>
  <si>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</si>
  <si>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</si>
  <si>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</si>
  <si>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</si>
  <si>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</si>
  <si>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</si>
  <si>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</si>
  <si>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</si>
  <si>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</si>
  <si>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</si>
  <si>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</si>
  <si>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</si>
  <si>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</si>
  <si>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</si>
  <si>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</si>
  <si>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</si>
  <si>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</si>
  <si>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</si>
  <si>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</si>
  <si>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</si>
  <si>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</si>
  <si>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</si>
  <si>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</si>
  <si>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</si>
  <si>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</si>
  <si>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</si>
  <si>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</si>
  <si>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</si>
  <si>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</si>
  <si>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</si>
  <si>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</si>
  <si>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</si>
  <si>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</si>
  <si>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</si>
  <si>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</si>
  <si>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</si>
  <si>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</si>
  <si>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</si>
  <si>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</si>
  <si>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</si>
  <si>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</si>
  <si>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</si>
  <si>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</si>
  <si>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</si>
  <si>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</si>
  <si>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</si>
  <si>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</si>
  <si>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</si>
  <si>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</si>
  <si>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</si>
  <si>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</si>
  <si>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</si>
  <si>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</si>
  <si>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</si>
  <si>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</si>
  <si>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</si>
  <si>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</si>
  <si>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</si>
  <si>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</si>
  <si>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</si>
  <si>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</si>
  <si>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</si>
  <si>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</si>
  <si>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</si>
  <si>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</si>
  <si>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</si>
  <si>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</si>
  <si>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</si>
  <si>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</si>
  <si>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</si>
  <si>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</si>
  <si>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</si>
  <si>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</si>
  <si>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</si>
  <si>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</si>
  <si>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</si>
  <si>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</si>
  <si>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</si>
  <si>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</si>
  <si>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</si>
  <si>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</si>
  <si>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</si>
  <si>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</si>
  <si>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</si>
  <si>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</si>
  <si>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</si>
  <si>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</si>
  <si>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</si>
  <si>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</si>
  <si>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</si>
  <si>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</si>
  <si>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</si>
  <si>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</si>
  <si>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</si>
  <si>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</si>
  <si>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</si>
  <si>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</si>
  <si>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</si>
  <si>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</si>
  <si>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</si>
  <si>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</si>
  <si>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</si>
  <si>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</si>
  <si>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</si>
  <si>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</si>
  <si>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</si>
  <si>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</si>
  <si>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</si>
  <si>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</si>
  <si>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</si>
  <si>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</si>
  <si>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</si>
  <si>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</si>
  <si>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</si>
  <si>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</si>
  <si>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</si>
  <si>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</si>
  <si>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</si>
  <si>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</si>
  <si>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</si>
  <si>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</si>
  <si>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</si>
  <si>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</si>
  <si>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</si>
  <si>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</si>
  <si>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</si>
  <si>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</si>
  <si>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</si>
  <si>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</si>
  <si>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</si>
  <si>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</si>
  <si>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</si>
  <si>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</si>
  <si>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</si>
  <si>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</si>
  <si>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</si>
  <si>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</si>
  <si>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</si>
  <si>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</si>
  <si>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</si>
  <si>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</si>
  <si>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</si>
  <si>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</si>
  <si>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</si>
  <si>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</si>
  <si>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</si>
  <si>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</si>
  <si>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</si>
  <si>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</si>
  <si>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</si>
  <si>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</si>
  <si>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</si>
  <si>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</si>
  <si>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</si>
  <si>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</si>
  <si>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</si>
  <si>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</si>
  <si>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</si>
  <si>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</si>
  <si>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</si>
  <si>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</si>
  <si>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</si>
  <si>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</si>
  <si>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</si>
  <si>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</si>
  <si>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</si>
  <si>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</si>
  <si>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</si>
  <si>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</si>
  <si>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</si>
  <si>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</si>
  <si>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</si>
  <si>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</si>
  <si>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</si>
  <si>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</si>
  <si>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</si>
  <si>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</si>
  <si>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</si>
  <si>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</si>
  <si>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</si>
  <si>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</si>
  <si>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</si>
  <si>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</si>
  <si>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</si>
  <si>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</si>
  <si>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</si>
  <si>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</si>
  <si>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</si>
  <si>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</si>
  <si>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</si>
  <si>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</si>
  <si>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</si>
  <si>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</si>
  <si>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</si>
  <si>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</si>
  <si>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</si>
  <si>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</si>
  <si>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</si>
  <si>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</si>
  <si>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</si>
  <si>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</si>
  <si>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</si>
  <si>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</si>
  <si>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</si>
  <si>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</si>
  <si>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</si>
  <si>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</si>
  <si>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</si>
  <si>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</si>
  <si>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</si>
  <si>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</si>
  <si>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</si>
  <si>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</si>
  <si>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</si>
  <si>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</si>
  <si>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</si>
  <si>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</si>
  <si>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</si>
  <si>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</si>
  <si>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</si>
  <si>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</si>
  <si>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</si>
  <si>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</si>
  <si>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</si>
  <si>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</si>
  <si>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</si>
  <si>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</si>
  <si>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</si>
  <si>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</si>
  <si>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</si>
  <si>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</si>
  <si>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</si>
  <si>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</si>
  <si>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</si>
  <si>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</si>
  <si>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</si>
  <si>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</si>
  <si>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</si>
  <si>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</si>
  <si>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</si>
  <si>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</si>
  <si>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</si>
  <si>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</si>
  <si>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</si>
  <si>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</si>
  <si>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</si>
  <si>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</si>
  <si>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</si>
  <si>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</si>
  <si>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</si>
  <si>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</si>
  <si>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</si>
  <si>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</si>
  <si>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</si>
  <si>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</si>
  <si>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</si>
  <si>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</si>
  <si>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</si>
  <si>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</si>
  <si>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</si>
  <si>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</si>
  <si>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</si>
  <si>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</si>
  <si>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</si>
  <si>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</si>
  <si>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</si>
  <si>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</si>
  <si>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</si>
  <si>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</si>
  <si>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</si>
  <si>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</si>
  <si>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</si>
  <si>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</si>
  <si>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</si>
  <si>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</si>
  <si>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</si>
  <si>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</si>
  <si>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</si>
  <si>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</si>
  <si>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</si>
  <si>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</si>
  <si>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</si>
  <si>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</si>
  <si>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</si>
  <si>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</si>
  <si>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</si>
  <si>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</si>
  <si>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</si>
  <si>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</si>
  <si>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</si>
  <si>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</si>
  <si>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</si>
  <si>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</si>
  <si>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</si>
  <si>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</si>
  <si>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</si>
  <si>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</si>
  <si>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</si>
  <si>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</si>
  <si>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</si>
  <si>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</si>
  <si>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</si>
  <si>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</si>
  <si>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</si>
  <si>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</si>
  <si>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</si>
  <si>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</si>
  <si>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</si>
  <si>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</si>
  <si>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</si>
  <si>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</si>
  <si>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</si>
  <si>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</si>
  <si>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</si>
  <si>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</si>
  <si>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</si>
  <si>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</si>
  <si>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</si>
  <si>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</si>
  <si>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</si>
  <si>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</si>
  <si>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</si>
  <si>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</si>
  <si>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</si>
  <si>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</si>
  <si>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</si>
  <si>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</si>
  <si>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</si>
  <si>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</si>
  <si>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</si>
  <si>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</si>
  <si>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</si>
  <si>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</si>
  <si>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</si>
  <si>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</si>
  <si>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</si>
  <si>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</si>
  <si>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</si>
  <si>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</si>
  <si>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</si>
  <si>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</si>
  <si>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</si>
  <si>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</si>
  <si>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</si>
  <si>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</si>
  <si>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</si>
  <si>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</si>
  <si>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</si>
  <si>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</si>
  <si>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</si>
  <si>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</si>
  <si>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</si>
  <si>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</si>
  <si>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</si>
  <si>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</si>
  <si>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</si>
  <si>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</si>
  <si>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</si>
  <si>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</si>
  <si>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</si>
  <si>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</si>
  <si>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</si>
  <si>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</si>
  <si>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</si>
  <si>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</si>
  <si>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</si>
  <si>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</si>
  <si>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</si>
  <si>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</si>
  <si>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</si>
  <si>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</si>
  <si>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</si>
  <si>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</si>
  <si>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</si>
  <si>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</si>
  <si>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</si>
  <si>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</si>
  <si>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</si>
  <si>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</si>
  <si>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</si>
  <si>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</si>
  <si>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</si>
  <si>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</si>
  <si>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</si>
  <si>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</si>
  <si>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</si>
  <si>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</si>
  <si>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</si>
  <si>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</si>
  <si>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</si>
  <si>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</si>
  <si>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</si>
  <si>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</si>
  <si>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</si>
  <si>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</si>
  <si>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</si>
  <si>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</si>
  <si>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</si>
  <si>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</si>
  <si>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</si>
  <si>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</si>
  <si>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</si>
  <si>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</si>
  <si>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</si>
  <si>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</si>
  <si>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</si>
  <si>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</si>
  <si>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</si>
  <si>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</si>
  <si>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</si>
  <si>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</si>
  <si>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</si>
  <si>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</si>
  <si>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</si>
  <si>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</si>
  <si>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</si>
  <si>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</si>
  <si>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</si>
  <si>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</si>
  <si>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</si>
  <si>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</si>
  <si>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</si>
  <si>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</si>
  <si>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</si>
  <si>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</si>
  <si>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</si>
  <si>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</si>
  <si>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</si>
  <si>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</si>
  <si>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</si>
  <si>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</si>
  <si>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</si>
  <si>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</si>
  <si>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</si>
  <si>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</si>
  <si>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</si>
  <si>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</si>
  <si>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</si>
  <si>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</si>
  <si>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</si>
  <si>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</si>
  <si>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</si>
  <si>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</si>
  <si>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</si>
  <si>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</si>
  <si>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</si>
  <si>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</si>
  <si>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</si>
  <si>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</si>
  <si>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</si>
  <si>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</si>
  <si>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</si>
  <si>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</si>
  <si>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</si>
  <si>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</si>
  <si>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</si>
  <si>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</si>
  <si>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</si>
  <si>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</si>
  <si>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</si>
  <si>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</si>
  <si>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</si>
  <si>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</si>
  <si>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</si>
  <si>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</si>
  <si>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</si>
  <si>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</si>
  <si>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</si>
  <si>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</si>
  <si>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</si>
  <si>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</si>
  <si>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</si>
  <si>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</si>
  <si>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</si>
  <si>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</si>
  <si>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</si>
  <si>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</si>
  <si>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</si>
  <si>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</si>
  <si>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</si>
  <si>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</si>
  <si>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</si>
  <si>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</si>
  <si>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</si>
  <si>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</si>
  <si>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</si>
  <si>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</si>
  <si>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</si>
  <si>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</si>
  <si>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</si>
  <si>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</si>
  <si>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</si>
  <si>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</si>
  <si>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</si>
  <si>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</si>
  <si>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</si>
  <si>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</si>
  <si>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</si>
  <si>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</si>
  <si>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</si>
  <si>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</si>
  <si>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</si>
  <si>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</si>
  <si>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</si>
  <si>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</si>
  <si>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</si>
  <si>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</si>
  <si>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</si>
  <si>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</si>
  <si>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</si>
  <si>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</si>
  <si>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</si>
  <si>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</si>
  <si>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</si>
  <si>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</si>
  <si>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</si>
  <si>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</si>
  <si>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</si>
  <si>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</si>
  <si>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</si>
  <si>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</si>
  <si>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</si>
  <si>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</si>
  <si>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</si>
  <si>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</si>
  <si>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</si>
  <si>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</si>
  <si>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</si>
  <si>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</si>
  <si>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</si>
  <si>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</si>
  <si>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</si>
  <si>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</si>
  <si>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</si>
  <si>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</si>
  <si>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</si>
  <si>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</si>
  <si>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</si>
  <si>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</si>
  <si>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</si>
  <si>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</si>
  <si>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</si>
  <si>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</si>
  <si>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</si>
  <si>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</si>
  <si>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</si>
  <si>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</si>
  <si>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</si>
  <si>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</si>
  <si>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</si>
  <si>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</si>
  <si>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</si>
  <si>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</si>
  <si>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</si>
  <si>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</si>
  <si>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</si>
  <si>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</si>
  <si>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</si>
  <si>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</si>
  <si>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</si>
  <si>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</si>
  <si>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</si>
  <si>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</si>
  <si>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</si>
  <si>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</si>
  <si>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</si>
  <si>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</si>
  <si>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</si>
  <si>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</si>
  <si>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</si>
  <si>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</si>
  <si>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</si>
  <si>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</si>
  <si>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</si>
  <si>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</si>
  <si>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</si>
  <si>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</si>
  <si>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</si>
  <si>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</si>
  <si>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</si>
  <si>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</si>
  <si>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</si>
  <si>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</si>
  <si>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</si>
  <si>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</si>
  <si>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</si>
  <si>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</si>
  <si>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</si>
  <si>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</si>
  <si>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</si>
  <si>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</si>
  <si>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</si>
  <si>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</si>
  <si>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</si>
  <si>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</si>
  <si>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</si>
  <si>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</si>
  <si>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</si>
  <si>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</si>
  <si>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</si>
  <si>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</si>
  <si>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</si>
  <si>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</si>
  <si>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</si>
  <si>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</si>
  <si>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</si>
  <si>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</si>
  <si>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</si>
  <si>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</si>
  <si>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</si>
  <si>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</si>
  <si>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</si>
  <si>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</si>
  <si>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</si>
  <si>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</si>
  <si>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</si>
  <si>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</si>
  <si>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</si>
  <si>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</si>
  <si>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</si>
  <si>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</si>
  <si>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</si>
  <si>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</si>
  <si>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</si>
  <si>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</si>
  <si>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</si>
  <si>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</si>
  <si>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</si>
  <si>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</si>
  <si>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</si>
  <si>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</si>
  <si>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</si>
  <si>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</si>
  <si>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</si>
  <si>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</si>
  <si>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</si>
  <si>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</si>
  <si>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</si>
  <si>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</si>
  <si>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</si>
  <si>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</si>
  <si>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</si>
  <si>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</si>
  <si>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</si>
  <si>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</si>
  <si>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</si>
  <si>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</si>
  <si>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</si>
  <si>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</si>
  <si>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</si>
  <si>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</si>
  <si>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</si>
  <si>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</si>
  <si>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</si>
  <si>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</si>
  <si>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</si>
  <si>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</si>
  <si>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</si>
  <si>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</si>
  <si>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</si>
  <si>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</si>
  <si>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</si>
  <si>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</si>
  <si>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</si>
  <si>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</si>
  <si>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</si>
  <si>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</si>
  <si>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</si>
  <si>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</si>
  <si>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</si>
  <si>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</si>
  <si>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</si>
  <si>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</si>
  <si>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</si>
  <si>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</si>
  <si>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</si>
  <si>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</si>
  <si>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</si>
  <si>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</si>
  <si>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</si>
  <si>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</si>
  <si>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</si>
  <si>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</si>
  <si>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</si>
  <si>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</si>
  <si>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</si>
  <si>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</si>
  <si>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</si>
  <si>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</si>
  <si>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</si>
  <si>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</si>
  <si>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</si>
  <si>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</si>
  <si>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</si>
  <si>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</si>
  <si>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</si>
  <si>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</si>
  <si>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</si>
  <si>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</si>
  <si>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</si>
  <si>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</si>
  <si>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</si>
  <si>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</si>
  <si>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</si>
  <si>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</si>
  <si>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</si>
  <si>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</si>
  <si>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</si>
  <si>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</si>
  <si>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</si>
  <si>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</si>
  <si>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</si>
  <si>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</si>
  <si>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</si>
  <si>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</si>
  <si>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</si>
  <si>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</si>
  <si>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</si>
  <si>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</si>
  <si>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</si>
  <si>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</si>
  <si>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</si>
  <si>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</si>
  <si>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</si>
  <si>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</si>
  <si>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</si>
  <si>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</si>
  <si>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</si>
  <si>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</si>
  <si>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</si>
  <si>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</si>
  <si>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</si>
  <si>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</si>
  <si>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</si>
  <si>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</si>
  <si>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</si>
  <si>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</si>
  <si>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</si>
  <si>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</si>
  <si>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</si>
  <si>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</si>
  <si>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</si>
  <si>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</si>
  <si>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</si>
  <si>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</si>
  <si>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</si>
  <si>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</si>
  <si>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</si>
  <si>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</si>
  <si>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</si>
  <si>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</si>
  <si>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</si>
  <si>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</si>
  <si>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</si>
  <si>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</si>
  <si>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</si>
  <si>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</si>
  <si>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</si>
  <si>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</si>
  <si>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</si>
  <si>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</si>
  <si>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</si>
  <si>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</si>
  <si>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</si>
  <si>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</si>
  <si>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</si>
  <si>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</si>
  <si>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</si>
  <si>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</si>
  <si>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</si>
  <si>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</si>
  <si>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</si>
  <si>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</si>
  <si>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</si>
  <si>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</si>
  <si>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</si>
  <si>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</si>
  <si>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</si>
  <si>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</si>
  <si>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</si>
  <si>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</si>
  <si>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</si>
  <si>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</si>
  <si>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</si>
  <si>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</si>
  <si>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</si>
  <si>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</si>
  <si>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</si>
  <si>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</si>
  <si>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</si>
  <si>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</si>
  <si>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</si>
  <si>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</si>
  <si>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</si>
  <si>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</si>
  <si>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</si>
  <si>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</si>
  <si>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</si>
  <si>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</si>
  <si>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</si>
  <si>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</si>
  <si>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</si>
  <si>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</si>
  <si>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</si>
  <si>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</si>
  <si>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</si>
  <si>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</si>
  <si>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</si>
  <si>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</si>
  <si>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</si>
  <si>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</si>
  <si>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</si>
  <si>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</si>
  <si>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</si>
  <si>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</si>
  <si>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</si>
  <si>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</si>
  <si>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</si>
  <si>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</si>
  <si>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</si>
  <si>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</si>
  <si>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</si>
  <si>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</si>
  <si>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</si>
  <si>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</si>
  <si>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</si>
  <si>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</si>
  <si>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</si>
  <si>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</si>
  <si>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</si>
  <si>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</si>
  <si>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</si>
  <si>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</si>
  <si>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</si>
  <si>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</si>
  <si>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</si>
  <si>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</si>
  <si>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</si>
  <si>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</si>
  <si>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</si>
  <si>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</si>
  <si>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</si>
  <si>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</si>
  <si>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</si>
  <si>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</si>
  <si>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</si>
  <si>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</si>
  <si>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</si>
  <si>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</si>
  <si>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</si>
  <si>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</si>
  <si>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</si>
  <si>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</si>
  <si>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</si>
  <si>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</si>
  <si>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</si>
  <si>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</si>
  <si>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</si>
  <si>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</si>
  <si>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</si>
  <si>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</si>
  <si>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</si>
  <si>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</si>
  <si>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</si>
  <si>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</si>
  <si>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</si>
  <si>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</si>
  <si>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</si>
  <si>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</si>
  <si>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</si>
  <si>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</si>
  <si>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</si>
  <si>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</si>
  <si>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</si>
  <si>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</si>
  <si>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</si>
  <si>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</si>
  <si>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</si>
  <si>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</si>
  <si>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</si>
  <si>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</si>
  <si>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</si>
  <si>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</si>
  <si>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</si>
  <si>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</si>
  <si>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</si>
  <si>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</si>
  <si>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</si>
  <si>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</si>
  <si>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</si>
  <si>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</si>
  <si>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</si>
  <si>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</si>
  <si>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</si>
  <si>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</si>
  <si>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</si>
  <si>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</si>
  <si>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</si>
  <si>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</si>
  <si>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</si>
  <si>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</si>
  <si>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</si>
  <si>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</si>
  <si>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</si>
  <si>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</si>
  <si>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</si>
  <si>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</si>
  <si>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</si>
  <si>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</si>
  <si>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</si>
  <si>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</si>
  <si>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</si>
  <si>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</si>
  <si>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</si>
  <si>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</si>
  <si>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</si>
  <si>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</si>
  <si>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</si>
  <si>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</si>
  <si>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</si>
  <si>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</si>
  <si>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</si>
  <si>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</si>
  <si>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</si>
  <si>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</si>
  <si>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</si>
  <si>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</si>
  <si>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</si>
  <si>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</si>
  <si>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</si>
  <si>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</si>
  <si>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</si>
  <si>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</si>
  <si>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</si>
  <si>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</si>
  <si>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</si>
  <si>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</si>
  <si>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</si>
  <si>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</si>
  <si>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</si>
  <si>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</si>
  <si>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</si>
  <si>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</si>
  <si>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</si>
  <si>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</si>
  <si>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</si>
  <si>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</si>
  <si>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</si>
  <si>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</si>
  <si>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</si>
  <si>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</si>
  <si>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</si>
  <si>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</si>
  <si>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</si>
  <si>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</si>
  <si>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</si>
  <si>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</si>
  <si>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</si>
  <si>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</si>
  <si>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</si>
  <si>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</si>
  <si>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</si>
  <si>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</si>
  <si>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</si>
  <si>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</si>
  <si>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</si>
  <si>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</si>
  <si>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</si>
  <si>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</si>
  <si>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</si>
  <si>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</si>
  <si>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</si>
  <si>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</si>
  <si>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</si>
  <si>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</si>
  <si>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</si>
  <si>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</si>
  <si>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</si>
  <si>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</si>
  <si>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</si>
  <si>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</si>
  <si>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</si>
  <si>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</si>
  <si>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</si>
  <si>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</si>
  <si>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</si>
  <si>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</si>
  <si>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</si>
  <si>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</si>
  <si>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</si>
  <si>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</si>
  <si>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</si>
  <si>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</si>
  <si>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</si>
  <si>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</si>
  <si>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</si>
  <si>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</si>
  <si>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</si>
  <si>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</si>
  <si>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</si>
  <si>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</si>
  <si>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</si>
  <si>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</si>
  <si>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</si>
  <si>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</si>
  <si>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</si>
  <si>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</si>
  <si>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</si>
  <si>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</si>
  <si>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</si>
  <si>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</si>
  <si>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</si>
  <si>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</si>
  <si>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</si>
  <si>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</si>
  <si>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</si>
  <si>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</si>
  <si>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</si>
  <si>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</si>
  <si>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</si>
  <si>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</si>
  <si>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</si>
  <si>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</si>
  <si>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</si>
  <si>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</si>
  <si>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</si>
  <si>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</si>
  <si>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</si>
  <si>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</si>
  <si>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</si>
  <si>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</si>
  <si>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</si>
  <si>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</si>
  <si>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</si>
  <si>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</si>
  <si>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</si>
  <si>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</si>
  <si>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</si>
  <si>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</si>
  <si>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</si>
  <si>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</si>
  <si>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</si>
  <si>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</si>
  <si>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</si>
  <si>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</si>
  <si>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</si>
  <si>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</si>
  <si>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</si>
  <si>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</si>
  <si>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</si>
  <si>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</si>
  <si>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</si>
  <si>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</si>
  <si>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</si>
  <si>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</si>
  <si>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</si>
  <si>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</si>
  <si>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</si>
  <si>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</si>
  <si>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</si>
  <si>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</si>
  <si>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</si>
  <si>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</si>
  <si>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</si>
  <si>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</si>
  <si>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</si>
  <si>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</si>
  <si>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</si>
  <si>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</si>
  <si>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</si>
  <si>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</si>
  <si>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</si>
  <si>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</si>
  <si>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</si>
  <si>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</si>
  <si>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</si>
  <si>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</si>
  <si>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</si>
  <si>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</si>
  <si>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</si>
  <si>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</si>
  <si>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</si>
  <si>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</si>
  <si>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</si>
  <si>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</si>
  <si>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</si>
  <si>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</si>
  <si>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</si>
  <si>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</si>
  <si>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</si>
  <si>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</si>
  <si>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</si>
  <si>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</si>
  <si>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</si>
  <si>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</si>
  <si>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</si>
  <si>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</si>
  <si>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</si>
  <si>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</si>
  <si>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</si>
  <si>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</si>
  <si>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</si>
  <si>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</si>
  <si>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</si>
  <si>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</si>
  <si>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</si>
  <si>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</si>
  <si>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</si>
  <si>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</si>
  <si>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</si>
  <si>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</si>
  <si>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</si>
  <si>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</si>
  <si>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</si>
  <si>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</si>
  <si>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</si>
  <si>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</si>
  <si>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</si>
  <si>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</si>
  <si>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</si>
  <si>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</si>
  <si>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</si>
  <si>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</si>
  <si>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</si>
  <si>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</si>
  <si>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</si>
  <si>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</si>
  <si>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</si>
  <si>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</si>
  <si>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</si>
  <si>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</si>
  <si>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</si>
  <si>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</si>
  <si>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</si>
  <si>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</si>
  <si>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</si>
  <si>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</si>
  <si>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</si>
  <si>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</si>
  <si>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</si>
  <si>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</si>
  <si>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</si>
  <si>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</si>
  <si>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</si>
  <si>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</si>
  <si>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</si>
  <si>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</si>
  <si>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</si>
  <si>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</si>
  <si>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</si>
  <si>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</si>
  <si>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</si>
  <si>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</si>
  <si>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</si>
  <si>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</si>
  <si>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</si>
  <si>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</si>
  <si>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</si>
  <si>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</si>
  <si>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</si>
  <si>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</si>
  <si>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</si>
  <si>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</si>
  <si>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</si>
  <si>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</si>
  <si>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</si>
  <si>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</si>
  <si>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</si>
  <si>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</si>
  <si>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</si>
  <si>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</si>
  <si>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</si>
  <si>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</si>
  <si>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</si>
  <si>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</si>
  <si>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</si>
  <si>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</si>
  <si>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</si>
  <si>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</si>
  <si>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</si>
  <si>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</si>
  <si>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</si>
  <si>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</si>
  <si>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</si>
  <si>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</si>
  <si>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</si>
  <si>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</si>
  <si>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</si>
  <si>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</si>
  <si>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</si>
  <si>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</si>
  <si>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</si>
  <si>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</si>
  <si>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</si>
  <si>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</si>
  <si>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</si>
  <si>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</si>
  <si>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</si>
  <si>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</si>
  <si>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</si>
  <si>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</si>
  <si>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</si>
  <si>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</si>
  <si>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</si>
  <si>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</si>
  <si>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</si>
  <si>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</si>
  <si>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</si>
  <si>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</si>
  <si>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</si>
  <si>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</si>
  <si>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</si>
  <si>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</si>
  <si>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</si>
  <si>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</si>
  <si>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</si>
  <si>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</si>
  <si>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</si>
  <si>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</si>
  <si>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</si>
  <si>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</si>
  <si>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</si>
  <si>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</si>
  <si>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</si>
  <si>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</si>
  <si>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</si>
  <si>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</si>
  <si>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</si>
  <si>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</si>
  <si>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</si>
  <si>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</si>
  <si>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</si>
  <si>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</si>
  <si>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</si>
  <si>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</si>
  <si>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</si>
  <si>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</si>
  <si>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</si>
  <si>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</si>
  <si>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</si>
  <si>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</si>
  <si>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</si>
  <si>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</si>
  <si>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</si>
  <si>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</si>
  <si>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</si>
  <si>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</si>
  <si>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</si>
  <si>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</si>
  <si>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</si>
  <si>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</si>
  <si>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</si>
  <si>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</si>
  <si>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</si>
  <si>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</si>
  <si>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</si>
  <si>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</si>
  <si>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</si>
  <si>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</si>
  <si>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</si>
  <si>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</si>
  <si>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</si>
  <si>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</si>
  <si>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</si>
  <si>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</si>
  <si>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</si>
  <si>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</si>
  <si>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</si>
  <si>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</si>
  <si>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</si>
  <si>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</si>
  <si>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</si>
  <si>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</si>
  <si>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</si>
  <si>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</si>
  <si>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</si>
  <si>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</si>
  <si>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</si>
  <si>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</si>
  <si>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</si>
  <si>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</si>
  <si>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</si>
  <si>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</si>
  <si>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</si>
  <si>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</si>
  <si>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</si>
  <si>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</si>
  <si>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</si>
  <si>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</si>
  <si>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</si>
  <si>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</si>
  <si>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</si>
  <si>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</si>
  <si>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</si>
  <si>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</si>
  <si>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</si>
  <si>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</si>
  <si>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</si>
  <si>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</si>
  <si>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</si>
  <si>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</si>
  <si>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</si>
  <si>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</si>
  <si>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</si>
  <si>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</si>
  <si>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</si>
  <si>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</si>
  <si>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</si>
  <si>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</si>
  <si>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</si>
  <si>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</si>
  <si>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</si>
  <si>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</si>
  <si>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</si>
  <si>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</si>
  <si>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</si>
  <si>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</si>
  <si>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</si>
  <si>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</si>
  <si>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</si>
  <si>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</si>
  <si>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</si>
  <si>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</si>
  <si>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</si>
  <si>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</si>
  <si>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</si>
  <si>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</si>
  <si>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</si>
  <si>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</si>
  <si>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</si>
  <si>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</si>
  <si>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</si>
  <si>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</si>
  <si>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</si>
  <si>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</si>
  <si>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</si>
  <si>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</si>
  <si>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</si>
  <si>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</si>
  <si>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</si>
  <si>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</si>
  <si>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</si>
  <si>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</si>
  <si>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</si>
  <si>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</si>
  <si>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</si>
  <si>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</si>
  <si>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</si>
  <si>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</si>
  <si>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</si>
  <si>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</si>
  <si>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</si>
  <si>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</si>
  <si>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</si>
  <si>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</si>
  <si>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</si>
  <si>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</si>
  <si>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</si>
  <si>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</si>
  <si>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</si>
  <si>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</si>
  <si>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</si>
  <si>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</si>
  <si>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</si>
  <si>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</si>
  <si>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</si>
  <si>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</si>
  <si>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</si>
  <si>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</si>
  <si>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</si>
  <si>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</si>
  <si>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</si>
  <si>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</si>
  <si>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</si>
  <si>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</si>
  <si>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</si>
  <si>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</si>
  <si>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</si>
  <si>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</si>
  <si>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</si>
  <si>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</si>
  <si>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</si>
  <si>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</si>
  <si>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</si>
  <si>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</si>
  <si>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</si>
  <si>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</si>
  <si>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</si>
  <si>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</si>
  <si>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</si>
  <si>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</si>
  <si>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</si>
  <si>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</si>
  <si>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</si>
  <si>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</si>
  <si>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</si>
  <si>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</si>
  <si>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</si>
  <si>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</si>
  <si>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</si>
  <si>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</si>
  <si>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</si>
  <si>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</si>
  <si>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</si>
  <si>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</si>
  <si>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</si>
  <si>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</si>
  <si>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</si>
  <si>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</si>
  <si>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</si>
  <si>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</si>
  <si>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</si>
  <si>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</si>
  <si>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</si>
  <si>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</si>
  <si>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</si>
  <si>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</si>
  <si>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</si>
  <si>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</si>
  <si>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</si>
  <si>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</si>
  <si>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</si>
  <si>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</si>
  <si>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</si>
  <si>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</si>
  <si>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</si>
  <si>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</si>
  <si>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</si>
  <si>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</si>
  <si>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</si>
  <si>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</si>
  <si>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</si>
  <si>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</si>
  <si>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</si>
  <si>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</si>
  <si>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</si>
  <si>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</si>
  <si>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</si>
  <si>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</si>
  <si>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</si>
  <si>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</si>
  <si>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</si>
  <si>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</si>
  <si>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</si>
  <si>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</si>
  <si>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</si>
  <si>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</si>
  <si>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</si>
  <si>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</si>
  <si>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</si>
  <si>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</si>
  <si>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</si>
  <si>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</si>
  <si>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</si>
  <si>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</si>
  <si>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</si>
  <si>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</si>
  <si>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</si>
  <si>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</si>
  <si>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</si>
  <si>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</si>
  <si>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</si>
  <si>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</si>
  <si>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</si>
  <si>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</si>
  <si>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</si>
  <si>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</si>
  <si>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</si>
  <si>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</si>
  <si>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</si>
  <si>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</si>
  <si>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</si>
  <si>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</si>
  <si>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</si>
  <si>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</si>
  <si>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</si>
  <si>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</si>
  <si>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</si>
  <si>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</si>
  <si>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</si>
  <si>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</si>
  <si>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</si>
  <si>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</si>
  <si>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</si>
  <si>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</si>
  <si>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</si>
  <si>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</si>
  <si>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</si>
  <si>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</si>
  <si>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</si>
  <si>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</si>
  <si>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</si>
  <si>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</si>
  <si>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</si>
  <si>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</si>
  <si>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</si>
  <si>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</si>
  <si>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</si>
  <si>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</si>
  <si>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</si>
  <si>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</si>
  <si>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</si>
  <si>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</si>
  <si>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</si>
  <si>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</si>
  <si>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</si>
  <si>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</si>
  <si>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</si>
  <si>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</si>
  <si>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</si>
  <si>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</si>
  <si>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</si>
  <si>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</si>
  <si>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</si>
  <si>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</si>
  <si>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</si>
  <si>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</si>
  <si>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</si>
  <si>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</si>
  <si>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</si>
  <si>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</si>
  <si>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</si>
  <si>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</si>
  <si>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</si>
  <si>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</si>
  <si>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</si>
  <si>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</si>
  <si>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</si>
  <si>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</si>
  <si>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</si>
  <si>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</si>
  <si>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</si>
  <si>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</si>
  <si>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</si>
  <si>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</si>
  <si>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</si>
  <si>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</si>
  <si>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</si>
  <si>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</si>
  <si>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</si>
  <si>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</si>
  <si>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</si>
  <si>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</si>
  <si>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</si>
  <si>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</si>
  <si>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</si>
  <si>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</si>
  <si>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</si>
  <si>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</si>
  <si>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</si>
  <si>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</si>
  <si>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</si>
  <si>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</si>
  <si>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</si>
  <si>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</si>
  <si>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</si>
  <si>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</si>
  <si>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</si>
  <si>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</si>
  <si>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</si>
  <si>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</si>
  <si>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</si>
  <si>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</si>
  <si>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</si>
  <si>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</si>
  <si>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</si>
  <si>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</si>
  <si>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</si>
  <si>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</si>
  <si>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</si>
  <si>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</si>
  <si>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</si>
  <si>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</si>
  <si>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</si>
  <si>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</si>
  <si>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</si>
  <si>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</si>
  <si>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</si>
  <si>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</si>
  <si>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</si>
  <si>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</si>
  <si>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</si>
  <si>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</si>
  <si>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</si>
  <si>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</si>
  <si>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</si>
  <si>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</si>
  <si>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</si>
  <si>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</si>
  <si>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</si>
  <si>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</si>
  <si>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</si>
  <si>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</si>
  <si>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</si>
  <si>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</si>
  <si>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</si>
  <si>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</si>
  <si>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</si>
  <si>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</si>
  <si>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</si>
  <si>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</si>
  <si>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</si>
  <si>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</si>
  <si>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</si>
  <si>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</si>
  <si>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</si>
  <si>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</si>
  <si>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</si>
  <si>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</si>
  <si>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</si>
  <si>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</si>
  <si>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</si>
  <si>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</si>
  <si>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</si>
  <si>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</si>
  <si>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</si>
  <si>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</si>
  <si>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</si>
  <si>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</si>
  <si>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</si>
  <si>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</si>
  <si>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</si>
  <si>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</si>
  <si>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</si>
  <si>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</si>
  <si>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</si>
  <si>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</si>
  <si>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</si>
  <si>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</si>
  <si>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</si>
  <si>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</si>
  <si>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</si>
  <si>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</si>
  <si>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</si>
  <si>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</si>
  <si>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</si>
  <si>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</si>
  <si>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</si>
  <si>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</si>
  <si>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</si>
  <si>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</si>
  <si>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</si>
  <si>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</si>
  <si>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</si>
  <si>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</si>
  <si>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</si>
  <si>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</si>
  <si>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</si>
  <si>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</si>
  <si>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</si>
  <si>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</si>
  <si>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</si>
  <si>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</si>
  <si>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</si>
  <si>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</si>
  <si>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</si>
  <si>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</si>
  <si>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</si>
  <si>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</si>
  <si>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</si>
  <si>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</si>
  <si>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</si>
  <si>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</si>
  <si>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</si>
  <si>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</si>
  <si>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</si>
  <si>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</si>
  <si>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</si>
  <si>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</si>
  <si>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</si>
  <si>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</si>
  <si>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</si>
  <si>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</si>
  <si>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</si>
  <si>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</si>
  <si>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</si>
  <si>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</si>
  <si>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</si>
  <si>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</si>
  <si>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</si>
  <si>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</si>
  <si>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</si>
  <si>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</si>
  <si>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</si>
  <si>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</si>
  <si>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</si>
  <si>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</si>
  <si>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</si>
  <si>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</si>
  <si>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</si>
  <si>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</si>
  <si>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</si>
  <si>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</si>
  <si>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</si>
  <si>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</si>
  <si>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</si>
  <si>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</si>
  <si>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</si>
  <si>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</si>
  <si>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</si>
  <si>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</si>
  <si>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</si>
  <si>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</si>
  <si>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</si>
  <si>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</si>
  <si>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</si>
  <si>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</si>
  <si>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</si>
  <si>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</si>
  <si>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</si>
  <si>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</si>
  <si>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</si>
  <si>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</si>
  <si>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</si>
  <si>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</si>
  <si>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</si>
  <si>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</si>
  <si>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</si>
  <si>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</si>
  <si>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</si>
  <si>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</si>
  <si>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</si>
  <si>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</si>
  <si>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</si>
  <si>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</si>
  <si>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</si>
  <si>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</si>
  <si>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</si>
  <si>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</si>
  <si>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</si>
  <si>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</si>
  <si>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</si>
  <si>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</si>
  <si>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</si>
  <si>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</si>
  <si>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</si>
  <si>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</si>
  <si>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</si>
  <si>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</si>
  <si>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</si>
  <si>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</si>
  <si>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</si>
  <si>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</si>
  <si>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</si>
  <si>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</si>
  <si>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</si>
  <si>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</si>
  <si>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</si>
  <si>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</si>
  <si>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</si>
  <si>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</si>
  <si>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</si>
  <si>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</si>
  <si>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</si>
  <si>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</si>
  <si>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</si>
  <si>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</si>
  <si>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</si>
  <si>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</si>
  <si>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</si>
  <si>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</si>
  <si>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</si>
  <si>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</si>
  <si>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</si>
  <si>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</si>
  <si>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</si>
  <si>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</si>
  <si>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</si>
  <si>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</si>
  <si>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</si>
  <si>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</si>
  <si>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</si>
  <si>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</si>
  <si>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</si>
  <si>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</si>
  <si>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</si>
  <si>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</si>
  <si>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</si>
  <si>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</si>
  <si>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</si>
  <si>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</si>
  <si>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</si>
  <si>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</si>
  <si>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</si>
  <si>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</si>
  <si>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</si>
  <si>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</si>
  <si>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</si>
  <si>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</si>
  <si>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</si>
  <si>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</si>
  <si>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</si>
  <si>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</si>
  <si>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</si>
  <si>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</si>
  <si>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</si>
  <si>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</si>
  <si>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</si>
  <si>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</si>
  <si>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</si>
  <si>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</si>
  <si>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</si>
  <si>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</si>
  <si>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</si>
  <si>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</si>
  <si>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</si>
  <si>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</si>
  <si>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</si>
  <si>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</si>
  <si>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</si>
  <si>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</si>
  <si>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</si>
  <si>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</si>
  <si>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</si>
  <si>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</si>
  <si>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</si>
  <si>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</si>
  <si>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</si>
  <si>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</si>
  <si>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</si>
  <si>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</si>
  <si>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</si>
  <si>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</si>
  <si>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</si>
  <si>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</si>
  <si>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</si>
  <si>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</si>
  <si>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</si>
  <si>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</si>
  <si>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</si>
  <si>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</si>
  <si>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</si>
  <si>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</si>
  <si>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</si>
  <si>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</si>
  <si>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</si>
  <si>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</si>
  <si>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</si>
  <si>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</si>
  <si>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</si>
  <si>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</si>
  <si>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</si>
  <si>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</si>
  <si>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</si>
  <si>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</si>
  <si>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</si>
  <si>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</si>
  <si>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</si>
  <si>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</si>
  <si>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</si>
  <si>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</si>
  <si>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</si>
  <si>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</si>
  <si>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</si>
  <si>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</si>
  <si>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</si>
  <si>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</si>
  <si>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</si>
  <si>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</si>
  <si>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</si>
  <si>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</si>
  <si>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</si>
  <si>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</si>
  <si>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</si>
  <si>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</si>
  <si>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</si>
  <si>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</si>
  <si>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</si>
  <si>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</si>
  <si>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</si>
  <si>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</si>
  <si>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</si>
  <si>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</si>
  <si>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</si>
  <si>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</si>
  <si>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</si>
  <si>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</si>
  <si>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</si>
  <si>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</si>
  <si>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</si>
  <si>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</si>
  <si>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</si>
  <si>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</si>
  <si>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</si>
  <si>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</si>
  <si>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</si>
  <si>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</si>
  <si>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</si>
  <si>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</si>
  <si>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</si>
  <si>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</si>
  <si>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</si>
  <si>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</si>
  <si>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</si>
  <si>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</si>
  <si>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</si>
  <si>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</si>
  <si>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</si>
  <si>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</si>
  <si>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</si>
  <si>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</si>
  <si>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</si>
  <si>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</si>
  <si>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</si>
  <si>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</si>
  <si>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</si>
  <si>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</si>
  <si>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</si>
  <si>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</si>
  <si>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</si>
  <si>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</si>
  <si>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</si>
  <si>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</si>
  <si>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</si>
  <si>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</si>
  <si>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</si>
  <si>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</si>
  <si>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</si>
  <si>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</si>
  <si>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</si>
  <si>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</si>
  <si>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</si>
  <si>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</si>
  <si>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</si>
  <si>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</si>
  <si>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</si>
  <si>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</si>
  <si>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</si>
  <si>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</si>
  <si>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</si>
  <si>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</si>
  <si>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</si>
  <si>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</si>
  <si>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</si>
  <si>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</si>
  <si>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</si>
  <si>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</si>
  <si>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</si>
  <si>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</si>
  <si>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</si>
  <si>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</si>
  <si>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</si>
  <si>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</si>
  <si>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</si>
  <si>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</si>
  <si>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</si>
  <si>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</si>
  <si>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</si>
  <si>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</si>
  <si>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</si>
  <si>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</si>
  <si>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</si>
  <si>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</si>
  <si>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</si>
  <si>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</si>
  <si>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</si>
  <si>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</si>
  <si>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</si>
  <si>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</si>
  <si>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</si>
  <si>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</si>
  <si>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</si>
  <si>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</si>
  <si>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</si>
  <si>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</si>
  <si>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</si>
  <si>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</si>
  <si>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</si>
  <si>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</si>
  <si>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</si>
  <si>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</si>
  <si>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</si>
  <si>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</si>
  <si>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</si>
  <si>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</si>
  <si>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</si>
  <si>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</si>
  <si>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</si>
  <si>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</si>
  <si>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</si>
  <si>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</si>
  <si>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</si>
  <si>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</si>
  <si>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</si>
  <si>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</si>
  <si>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</si>
  <si>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</si>
  <si>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</si>
  <si>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</si>
  <si>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</si>
  <si>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</si>
  <si>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</si>
  <si>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</si>
  <si>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</si>
  <si>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</si>
  <si>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</si>
  <si>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</si>
  <si>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</si>
  <si>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</si>
  <si>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</si>
  <si>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</si>
  <si>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</si>
  <si>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</si>
  <si>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</si>
  <si>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</si>
  <si>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</si>
  <si>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</si>
  <si>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</si>
  <si>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</si>
  <si>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</si>
  <si>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</si>
  <si>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</si>
  <si>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</si>
  <si>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</si>
  <si>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</si>
  <si>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</si>
  <si>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</si>
  <si>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</si>
  <si>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</si>
  <si>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</si>
  <si>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</si>
  <si>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</si>
  <si>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</si>
  <si>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</si>
  <si>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</si>
  <si>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</si>
  <si>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</si>
  <si>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</si>
  <si>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</si>
  <si>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</si>
  <si>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</si>
  <si>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</si>
  <si>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</si>
  <si>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</si>
  <si>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</si>
  <si>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</si>
  <si>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</si>
  <si>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</si>
  <si>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</si>
  <si>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</si>
  <si>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</si>
  <si>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</si>
  <si>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</si>
  <si>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</si>
  <si>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</si>
  <si>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</si>
  <si>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</si>
  <si>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</si>
  <si>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</si>
  <si>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</si>
  <si>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</si>
  <si>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</si>
  <si>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</si>
  <si>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</si>
  <si>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</si>
  <si>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</si>
  <si>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</si>
  <si>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</si>
  <si>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</si>
  <si>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</si>
  <si>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</si>
  <si>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</si>
  <si>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</si>
  <si>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</si>
  <si>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</si>
  <si>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</si>
  <si>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</si>
  <si>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</si>
  <si>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</si>
  <si>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</si>
  <si>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</si>
  <si>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</si>
  <si>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</si>
  <si>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</si>
  <si>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</si>
  <si>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</si>
  <si>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</si>
  <si>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</si>
  <si>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</si>
  <si>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</si>
  <si>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</si>
  <si>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</si>
  <si>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</si>
  <si>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</si>
  <si>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</si>
  <si>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</si>
  <si>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</si>
  <si>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</si>
  <si>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</si>
  <si>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</si>
  <si>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</si>
  <si>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</si>
  <si>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</si>
  <si>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</si>
  <si>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</si>
  <si>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</si>
  <si>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</si>
  <si>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</si>
  <si>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</si>
  <si>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</si>
  <si>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</si>
  <si>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</si>
  <si>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</si>
  <si>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</si>
  <si>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</si>
  <si>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</si>
  <si>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</si>
  <si>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</si>
  <si>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</si>
  <si>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</si>
  <si>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</si>
  <si>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</si>
  <si>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</si>
  <si>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</si>
  <si>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</si>
  <si>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</si>
  <si>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</si>
  <si>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</si>
  <si>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</si>
  <si>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</si>
  <si>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</si>
  <si>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</si>
  <si>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</si>
  <si>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</si>
  <si>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</si>
  <si>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</si>
  <si>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</si>
  <si>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</si>
  <si>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</si>
  <si>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</si>
  <si>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</si>
  <si>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</si>
  <si>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</si>
  <si>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</si>
  <si>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</si>
  <si>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</si>
  <si>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</si>
  <si>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</si>
  <si>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</si>
  <si>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</si>
  <si>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</si>
  <si>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</si>
  <si>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</si>
  <si>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</si>
  <si>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</si>
  <si>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</si>
  <si>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</si>
  <si>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</si>
  <si>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</si>
  <si>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</si>
  <si>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</si>
  <si>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</si>
  <si>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</si>
  <si>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</si>
  <si>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</si>
  <si>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</si>
  <si>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</si>
  <si>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</si>
  <si>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</si>
  <si>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</si>
  <si>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</si>
  <si>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</si>
  <si>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</si>
  <si>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</si>
  <si>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</si>
  <si>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</si>
  <si>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</si>
  <si>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</si>
  <si>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</si>
  <si>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</si>
  <si>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</si>
  <si>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</si>
  <si>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</si>
  <si>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</si>
  <si>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</si>
  <si>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</si>
  <si>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</si>
  <si>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</si>
  <si>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</si>
  <si>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</si>
  <si>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</si>
  <si>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</si>
  <si>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</si>
  <si>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</si>
  <si>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</si>
  <si>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</si>
  <si>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</si>
  <si>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</si>
  <si>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</si>
  <si>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</si>
  <si>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</si>
  <si>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</si>
  <si>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</si>
  <si>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</si>
  <si>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</si>
  <si>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</si>
  <si>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</si>
  <si>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</si>
  <si>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</si>
  <si>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</si>
  <si>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</si>
  <si>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</si>
  <si>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</si>
  <si>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</si>
  <si>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</si>
  <si>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</si>
  <si>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</si>
  <si>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</si>
  <si>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</si>
  <si>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</si>
  <si>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</si>
  <si>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</si>
  <si>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</si>
  <si>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</si>
  <si>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</si>
  <si>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</si>
  <si>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</si>
  <si>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</si>
  <si>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</si>
  <si>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</si>
  <si>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</si>
  <si>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</si>
  <si>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</si>
  <si>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</si>
  <si>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</si>
  <si>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</si>
  <si>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</si>
  <si>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</si>
  <si>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</si>
  <si>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</si>
  <si>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</si>
  <si>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</si>
  <si>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</si>
  <si>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</si>
  <si>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</si>
  <si>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</si>
  <si>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</si>
  <si>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</si>
  <si>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</si>
  <si>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</si>
  <si>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</si>
  <si>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</si>
  <si>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</si>
  <si>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</si>
  <si>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</si>
  <si>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</si>
  <si>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</si>
  <si>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</si>
  <si>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</si>
  <si>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</si>
  <si>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</si>
  <si>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</si>
  <si>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</si>
  <si>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</si>
  <si>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</si>
  <si>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</si>
  <si>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</si>
  <si>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</si>
  <si>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</si>
  <si>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</si>
  <si>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</si>
  <si>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</si>
  <si>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</si>
  <si>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</si>
  <si>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</si>
  <si>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</si>
  <si>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</si>
  <si>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</si>
  <si>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</si>
  <si>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</si>
  <si>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</si>
  <si>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</si>
  <si>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</si>
  <si>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</si>
  <si>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</si>
  <si>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</si>
  <si>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</si>
  <si>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</si>
  <si>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</si>
  <si>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</si>
  <si>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</si>
  <si>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</si>
  <si>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</si>
  <si>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</si>
  <si>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</si>
  <si>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</si>
  <si>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</si>
  <si>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</si>
  <si>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</si>
  <si>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</si>
  <si>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</si>
  <si>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</si>
  <si>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</si>
  <si>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</si>
  <si>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</si>
  <si>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</si>
  <si>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</si>
  <si>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</si>
  <si>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</si>
  <si>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</si>
  <si>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</si>
  <si>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</si>
  <si>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</si>
  <si>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</si>
  <si>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</si>
  <si>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</si>
  <si>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</si>
  <si>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</si>
  <si>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</si>
  <si>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</si>
  <si>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</si>
  <si>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</si>
  <si>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</si>
  <si>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</si>
  <si>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</si>
  <si>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</si>
  <si>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</si>
  <si>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</si>
  <si>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</si>
  <si>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</si>
  <si>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</si>
  <si>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</si>
  <si>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</si>
  <si>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</si>
  <si>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</si>
  <si>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</si>
  <si>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</si>
  <si>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</si>
  <si>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</si>
  <si>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</si>
  <si>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</si>
  <si>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</si>
  <si>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</si>
  <si>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</si>
  <si>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</si>
  <si>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</si>
  <si>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</si>
  <si>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</si>
  <si>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</si>
  <si>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</si>
  <si>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</si>
  <si>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</si>
  <si>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</si>
  <si>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</si>
  <si>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</si>
  <si>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</si>
  <si>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</si>
  <si>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</si>
  <si>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</si>
  <si>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</si>
  <si>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</si>
  <si>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</si>
  <si>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</si>
  <si>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</si>
  <si>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</si>
  <si>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</si>
  <si>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</si>
  <si>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</si>
  <si>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</si>
  <si>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</si>
  <si>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</si>
  <si>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</si>
  <si>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</si>
  <si>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</si>
  <si>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</si>
  <si>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</si>
  <si>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</si>
  <si>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</si>
  <si>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</si>
  <si>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</si>
  <si>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</si>
  <si>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</si>
  <si>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</si>
  <si>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</si>
  <si>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</si>
  <si>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</si>
  <si>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</si>
  <si>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</si>
  <si>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</si>
  <si>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</si>
  <si>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</si>
  <si>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</si>
  <si>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</si>
  <si>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</si>
  <si>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</si>
  <si>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</si>
  <si>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</si>
  <si>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</si>
  <si>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</si>
  <si>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</si>
  <si>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</si>
  <si>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</si>
  <si>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</si>
  <si>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</si>
  <si>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</si>
  <si>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</si>
  <si>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</si>
  <si>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</si>
  <si>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</si>
  <si>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</si>
  <si>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</si>
  <si>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</si>
  <si>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</si>
  <si>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</si>
  <si>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</si>
  <si>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</si>
  <si>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</si>
  <si>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</si>
  <si>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</si>
  <si>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</si>
  <si>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</si>
  <si>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</si>
  <si>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</si>
  <si>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</si>
  <si>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</si>
  <si>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</si>
  <si>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</si>
  <si>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</si>
  <si>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</si>
  <si>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</si>
  <si>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</si>
  <si>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</si>
  <si>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</si>
  <si>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</si>
  <si>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</si>
  <si>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</si>
  <si>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</si>
  <si>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</si>
  <si>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</si>
  <si>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</si>
  <si>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</si>
  <si>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</si>
  <si>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</si>
  <si>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</si>
  <si>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</si>
  <si>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</si>
  <si>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</si>
  <si>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</si>
  <si>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</si>
  <si>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</si>
  <si>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</si>
  <si>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</si>
  <si>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</si>
  <si>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</si>
  <si>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</si>
  <si>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</si>
  <si>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</si>
  <si>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</si>
  <si>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</si>
  <si>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</si>
  <si>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</si>
  <si>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</si>
  <si>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</si>
  <si>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</si>
  <si>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</si>
  <si>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</si>
  <si>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</si>
  <si>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</si>
  <si>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</si>
  <si>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</si>
  <si>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</si>
  <si>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</si>
  <si>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</si>
  <si>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</si>
  <si>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</si>
  <si>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</si>
  <si>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</si>
  <si>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</si>
  <si>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</si>
  <si>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</si>
  <si>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</si>
  <si>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</si>
  <si>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</si>
  <si>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</si>
  <si>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</si>
  <si>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</si>
  <si>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</si>
  <si>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</si>
  <si>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</si>
  <si>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</si>
  <si>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</si>
  <si>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</si>
  <si>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</si>
  <si>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</si>
  <si>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</si>
  <si>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</si>
  <si>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</si>
  <si>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</si>
  <si>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</si>
  <si>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</si>
  <si>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</si>
  <si>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</si>
  <si>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</si>
  <si>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</si>
  <si>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</si>
  <si>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</si>
  <si>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</si>
  <si>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</si>
  <si>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</si>
  <si>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</si>
  <si>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</si>
  <si>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</si>
  <si>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</si>
  <si>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</si>
  <si>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</si>
  <si>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</si>
  <si>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</si>
  <si>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</si>
  <si>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</si>
  <si>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</si>
  <si>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</si>
  <si>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</si>
  <si>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</si>
  <si>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</si>
  <si>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</si>
  <si>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</si>
  <si>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</si>
  <si>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</si>
  <si>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</si>
  <si>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</si>
  <si>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</si>
  <si>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</si>
  <si>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</si>
  <si>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</si>
  <si>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</si>
  <si>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</si>
  <si>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</si>
  <si>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</si>
  <si>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</si>
  <si>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</si>
  <si>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</si>
  <si>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</si>
  <si>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</si>
  <si>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</si>
  <si>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</si>
  <si>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</si>
  <si>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</si>
  <si>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</si>
  <si>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</si>
  <si>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</si>
  <si>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</si>
  <si>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</si>
  <si>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</si>
  <si>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</si>
  <si>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</si>
  <si>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</si>
  <si>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</si>
  <si>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</si>
  <si>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</si>
  <si>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</si>
  <si>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</si>
  <si>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</si>
  <si>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</si>
  <si>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</si>
  <si>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</si>
  <si>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</si>
  <si>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</si>
  <si>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</si>
  <si>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</si>
  <si>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</si>
  <si>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</si>
  <si>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</si>
  <si>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</si>
  <si>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</si>
  <si>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</si>
  <si>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</si>
  <si>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</si>
  <si>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</si>
  <si>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</si>
  <si>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</si>
  <si>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</si>
  <si>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</si>
  <si>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</si>
  <si>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</si>
  <si>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</si>
  <si>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</si>
  <si>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</si>
  <si>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</si>
  <si>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</si>
  <si>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</si>
  <si>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</si>
  <si>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</si>
  <si>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</si>
  <si>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</si>
  <si>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</si>
  <si>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</si>
  <si>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</si>
  <si>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</si>
  <si>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</si>
  <si>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</si>
  <si>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</si>
  <si>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</si>
  <si>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</si>
  <si>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</si>
  <si>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</si>
  <si>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</si>
  <si>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</si>
  <si>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</si>
  <si>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</si>
  <si>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</si>
  <si>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</si>
  <si>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</si>
  <si>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</si>
  <si>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</si>
  <si>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</si>
  <si>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</si>
  <si>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</si>
  <si>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</si>
  <si>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</si>
  <si>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</si>
  <si>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</si>
  <si>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</si>
  <si>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</si>
  <si>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</si>
  <si>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</si>
  <si>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</si>
  <si>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</si>
  <si>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</si>
  <si>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</si>
  <si>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</si>
  <si>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</si>
  <si>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</si>
  <si>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</si>
  <si>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</si>
  <si>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</si>
  <si>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</si>
  <si>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</si>
  <si>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</si>
  <si>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</si>
  <si>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</si>
  <si>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</si>
  <si>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</si>
  <si>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</si>
  <si>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</si>
  <si>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</si>
  <si>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</si>
  <si>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</si>
  <si>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</si>
  <si>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</si>
  <si>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</si>
  <si>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</si>
  <si>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</si>
  <si>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</si>
  <si>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</si>
  <si>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</si>
  <si>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</si>
  <si>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</si>
  <si>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</si>
  <si>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</si>
  <si>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</si>
  <si>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</si>
  <si>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</si>
  <si>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</si>
  <si>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</si>
  <si>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</si>
  <si>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</si>
  <si>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</si>
  <si>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</si>
  <si>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</si>
  <si>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</si>
  <si>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</si>
  <si>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</si>
  <si>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</si>
  <si>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</si>
  <si>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</si>
  <si>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</si>
  <si>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</si>
  <si>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</si>
  <si>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</si>
  <si>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</si>
  <si>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</si>
  <si>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</si>
  <si>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</si>
  <si>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</si>
  <si>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</si>
  <si>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</si>
  <si>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</si>
  <si>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</si>
  <si>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</si>
  <si>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</si>
  <si>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</si>
  <si>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</si>
  <si>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</si>
  <si>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</si>
  <si>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</si>
  <si>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</si>
  <si>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</si>
  <si>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</si>
  <si>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</si>
  <si>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</si>
  <si>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</si>
  <si>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</si>
  <si>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</si>
  <si>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</si>
  <si>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</si>
  <si>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</si>
  <si>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</si>
  <si>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</si>
  <si>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</si>
  <si>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</si>
  <si>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</si>
  <si>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</si>
  <si>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</si>
  <si>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</si>
  <si>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</si>
  <si>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</si>
  <si>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</si>
  <si>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</si>
  <si>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</si>
  <si>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</si>
  <si>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</si>
  <si>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</si>
  <si>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</si>
  <si>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</si>
  <si>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</si>
  <si>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</si>
  <si>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</si>
  <si>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</si>
  <si>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</si>
  <si>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</si>
  <si>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</si>
  <si>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</si>
  <si>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</si>
  <si>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</si>
  <si>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</si>
  <si>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</si>
  <si>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</si>
  <si>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</si>
  <si>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</si>
  <si>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</si>
  <si>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</si>
  <si>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</si>
  <si>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</si>
  <si>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</si>
  <si>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</si>
  <si>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</si>
  <si>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</si>
  <si>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</si>
  <si>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</si>
  <si>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</si>
  <si>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</si>
  <si>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</si>
  <si>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</si>
  <si>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</si>
  <si>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</si>
  <si>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</si>
  <si>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</si>
  <si>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</si>
  <si>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</si>
  <si>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</si>
  <si>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</si>
  <si>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</si>
  <si>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</si>
  <si>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</si>
  <si>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</si>
  <si>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</si>
  <si>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</si>
  <si>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</si>
  <si>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</si>
  <si>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</si>
  <si>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</si>
  <si>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</si>
  <si>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</si>
  <si>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</si>
  <si>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</si>
  <si>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</si>
  <si>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</si>
  <si>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</si>
  <si>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</si>
  <si>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</si>
  <si>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</si>
  <si>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</si>
  <si>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</si>
  <si>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</si>
  <si>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</si>
  <si>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</si>
  <si>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</si>
  <si>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</si>
  <si>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</si>
  <si>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</si>
  <si>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</si>
  <si>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</si>
  <si>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</si>
  <si>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</si>
  <si>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</si>
  <si>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</si>
  <si>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</si>
  <si>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</si>
  <si>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</si>
  <si>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</si>
  <si>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</si>
  <si>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</si>
  <si>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</si>
  <si>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</si>
  <si>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</si>
  <si>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</si>
  <si>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</si>
  <si>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</si>
  <si>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</si>
  <si>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</si>
  <si>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</si>
  <si>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</si>
  <si>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</si>
  <si>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</si>
  <si>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</si>
  <si>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</si>
  <si>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</si>
  <si>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</si>
  <si>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</si>
  <si>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</si>
  <si>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</si>
  <si>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</si>
  <si>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</si>
  <si>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</si>
  <si>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</si>
  <si>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</si>
  <si>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</si>
  <si>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</si>
  <si>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</si>
  <si>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</si>
  <si>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</si>
  <si>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</si>
  <si>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</si>
  <si>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</si>
  <si>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</si>
  <si>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</si>
  <si>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</si>
  <si>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</si>
  <si>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</si>
  <si>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</si>
  <si>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</si>
  <si>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</si>
  <si>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</si>
  <si>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</si>
  <si>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</si>
  <si>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</si>
  <si>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</si>
  <si>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</si>
  <si>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</si>
  <si>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</si>
  <si>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</si>
  <si>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</si>
  <si>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</si>
  <si>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</si>
  <si>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</si>
  <si>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</si>
  <si>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</si>
  <si>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</si>
  <si>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</si>
  <si>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</si>
  <si>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</si>
  <si>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</si>
  <si>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</si>
  <si>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</si>
  <si>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</si>
  <si>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</si>
  <si>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</si>
  <si>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</si>
  <si>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</si>
  <si>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</si>
  <si>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</si>
  <si>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</si>
  <si>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</si>
  <si>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</si>
  <si>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</si>
  <si>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</si>
  <si>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</si>
  <si>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</si>
  <si>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</si>
  <si>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</si>
  <si>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</si>
  <si>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</si>
  <si>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</si>
  <si>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</si>
  <si>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</si>
  <si>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</si>
  <si>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</si>
  <si>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</si>
  <si>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</si>
  <si>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</si>
  <si>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</si>
  <si>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</si>
  <si>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</si>
  <si>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</si>
  <si>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</si>
  <si>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</si>
  <si>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</si>
  <si>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</si>
  <si>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</si>
  <si>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</si>
  <si>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</si>
  <si>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</si>
  <si>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</si>
  <si>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</si>
  <si>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</si>
  <si>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</si>
  <si>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</si>
  <si>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</si>
  <si>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</si>
  <si>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</si>
  <si>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</si>
  <si>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</si>
  <si>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</si>
  <si>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</si>
  <si>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</si>
  <si>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</si>
  <si>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</si>
  <si>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</si>
  <si>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</si>
  <si>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</si>
  <si>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</si>
  <si>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</si>
  <si>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</si>
  <si>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</si>
  <si>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</si>
  <si>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</si>
  <si>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</si>
  <si>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</si>
  <si>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</si>
  <si>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</si>
  <si>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</si>
  <si>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</si>
  <si>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</si>
  <si>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</si>
  <si>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</si>
  <si>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</si>
  <si>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</si>
  <si>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</si>
  <si>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</si>
  <si>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</si>
  <si>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</si>
  <si>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</si>
  <si>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</si>
  <si>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</si>
  <si>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</si>
  <si>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</si>
  <si>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</si>
  <si>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</si>
  <si>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</si>
  <si>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</si>
  <si>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</si>
  <si>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</si>
  <si>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</si>
  <si>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</si>
  <si>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</si>
  <si>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</si>
  <si>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</si>
  <si>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</si>
  <si>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</si>
  <si>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</si>
  <si>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</si>
  <si>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</si>
  <si>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</si>
  <si>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</si>
  <si>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</si>
  <si>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</si>
  <si>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</si>
  <si>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</si>
  <si>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</si>
  <si>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</si>
  <si>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</si>
  <si>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</si>
  <si>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</si>
  <si>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</si>
  <si>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</si>
  <si>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</si>
  <si>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</si>
  <si>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</si>
  <si>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</si>
  <si>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</si>
  <si>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</si>
  <si>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</si>
  <si>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</si>
  <si>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</si>
  <si>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</si>
  <si>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</si>
  <si>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</si>
  <si>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</si>
  <si>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</si>
  <si>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</si>
  <si>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</si>
  <si>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</si>
  <si>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</si>
  <si>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</si>
  <si>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</si>
  <si>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</si>
  <si>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</si>
  <si>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</si>
  <si>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</si>
  <si>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</si>
  <si>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</si>
  <si>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</si>
  <si>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</si>
  <si>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</si>
  <si>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</si>
  <si>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</si>
  <si>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</si>
  <si>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</si>
  <si>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</si>
  <si>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</si>
  <si>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</si>
  <si>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</si>
  <si>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</si>
  <si>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</si>
  <si>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</si>
  <si>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</si>
  <si>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</si>
  <si>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</si>
  <si>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</si>
  <si>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</si>
  <si>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</si>
  <si>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</si>
  <si>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</si>
  <si>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</si>
  <si>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</si>
  <si>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</si>
  <si>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</si>
  <si>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</si>
  <si>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</si>
  <si>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</si>
  <si>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</si>
  <si>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</si>
  <si>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</si>
  <si>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</si>
  <si>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</si>
  <si>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</si>
  <si>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</si>
  <si>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</si>
  <si>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</si>
  <si>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</si>
  <si>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</si>
  <si>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</si>
  <si>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</si>
  <si>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</si>
  <si>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</si>
  <si>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</si>
  <si>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</si>
  <si>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</si>
  <si>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</si>
  <si>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</si>
  <si>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</si>
  <si>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</si>
  <si>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</si>
  <si>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</si>
  <si>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</si>
  <si>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</si>
  <si>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</si>
  <si>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</si>
  <si>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</si>
  <si>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</si>
  <si>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</si>
  <si>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</si>
  <si>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</si>
  <si>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</si>
  <si>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</si>
  <si>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</si>
  <si>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</si>
  <si>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</si>
  <si>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</si>
  <si>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</si>
  <si>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</si>
  <si>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</si>
  <si>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</si>
  <si>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</si>
  <si>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</si>
  <si>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</si>
  <si>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</si>
  <si>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</si>
  <si>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</si>
  <si>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</si>
  <si>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</si>
  <si>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</si>
  <si>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</si>
  <si>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</si>
  <si>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</si>
  <si>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</si>
  <si>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</si>
  <si>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</si>
  <si>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</si>
  <si>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</si>
  <si>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</si>
  <si>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</si>
  <si>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</si>
  <si>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</si>
  <si>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</si>
  <si>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</si>
  <si>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</si>
  <si>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</si>
  <si>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</si>
  <si>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</si>
  <si>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</si>
  <si>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</si>
  <si>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</si>
  <si>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</si>
  <si>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</si>
  <si>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</si>
  <si>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</si>
  <si>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</si>
  <si>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</si>
  <si>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</si>
  <si>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</si>
  <si>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</si>
  <si>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</si>
  <si>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</si>
  <si>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</si>
  <si>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</si>
  <si>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</si>
  <si>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</si>
  <si>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</si>
  <si>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</si>
  <si>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</si>
  <si>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</si>
  <si>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</si>
  <si>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</si>
  <si>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</si>
  <si>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</si>
  <si>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</si>
  <si>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</si>
  <si>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</si>
  <si>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</si>
  <si>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</si>
  <si>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</si>
  <si>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</si>
  <si>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</si>
  <si>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</si>
  <si>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</si>
  <si>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</si>
  <si>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</si>
  <si>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</si>
  <si>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</si>
  <si>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</si>
  <si>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</si>
  <si>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</si>
  <si>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</si>
  <si>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</si>
  <si>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</si>
  <si>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</si>
  <si>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</si>
  <si>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</si>
  <si>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</si>
  <si>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</si>
  <si>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</si>
  <si>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</si>
  <si>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</si>
  <si>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</si>
  <si>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</si>
  <si>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</si>
  <si>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</si>
  <si>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</si>
  <si>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</si>
  <si>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</si>
  <si>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</si>
  <si>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</si>
  <si>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</si>
  <si>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</si>
  <si>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</si>
  <si>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</si>
  <si>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</si>
  <si>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</si>
  <si>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</si>
  <si>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</si>
  <si>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</si>
  <si>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</si>
  <si>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</si>
  <si>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</si>
  <si>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</si>
  <si>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</si>
  <si>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</si>
  <si>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</si>
  <si>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</si>
  <si>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</si>
  <si>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</si>
  <si>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</si>
  <si>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</si>
  <si>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</si>
  <si>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</si>
  <si>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</si>
  <si>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</si>
  <si>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</si>
  <si>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</si>
  <si>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</si>
  <si>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</si>
  <si>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</si>
  <si>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</si>
  <si>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</si>
  <si>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</si>
  <si>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</si>
  <si>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</si>
  <si>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</si>
  <si>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</si>
  <si>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</si>
  <si>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</si>
  <si>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</si>
  <si>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</si>
  <si>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</si>
  <si>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</si>
  <si>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</si>
  <si>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</si>
  <si>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</si>
  <si>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</si>
  <si>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</si>
  <si>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</si>
  <si>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</si>
  <si>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</si>
  <si>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</si>
  <si>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</si>
  <si>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</si>
  <si>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</si>
  <si>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</si>
  <si>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</si>
  <si>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</si>
  <si>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</si>
  <si>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</si>
  <si>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</si>
  <si>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</si>
  <si>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</si>
  <si>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</si>
  <si>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</si>
  <si>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</si>
  <si>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</si>
  <si>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</si>
  <si>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</si>
  <si>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</si>
  <si>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</si>
  <si>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</si>
  <si>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</si>
  <si>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</si>
  <si>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</si>
  <si>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</si>
  <si>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</si>
  <si>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</si>
  <si>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</si>
  <si>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</si>
  <si>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</si>
  <si>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</si>
  <si>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</si>
  <si>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</si>
  <si>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</si>
  <si>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</si>
  <si>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</si>
  <si>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</si>
  <si>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</si>
  <si>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</si>
  <si>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</si>
  <si>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</si>
  <si>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</si>
  <si>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</si>
  <si>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</si>
  <si>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</si>
  <si>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</si>
  <si>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</si>
  <si>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</si>
  <si>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</si>
  <si>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</si>
  <si>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</si>
  <si>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</si>
  <si>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</si>
  <si>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</si>
  <si>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</si>
  <si>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</si>
  <si>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</si>
  <si>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</si>
  <si>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</si>
  <si>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</si>
  <si>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</si>
  <si>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</si>
  <si>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</si>
  <si>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</si>
  <si>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</si>
  <si>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</si>
  <si>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</si>
  <si>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</si>
  <si>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</si>
  <si>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</si>
  <si>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</si>
  <si>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</si>
  <si>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</si>
  <si>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</si>
  <si>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</si>
  <si>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</si>
  <si>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</si>
  <si>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</si>
  <si>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</si>
  <si>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</si>
  <si>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</si>
  <si>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</si>
  <si>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</si>
  <si>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</si>
  <si>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</si>
  <si>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</si>
  <si>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</si>
  <si>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</si>
  <si>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</si>
  <si>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</si>
  <si>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</si>
  <si>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</si>
  <si>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</si>
  <si>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</si>
  <si>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</si>
  <si>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</si>
  <si>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</si>
  <si>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</si>
  <si>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</si>
  <si>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</si>
  <si>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</si>
  <si>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</si>
  <si>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</si>
  <si>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</si>
  <si>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</si>
  <si>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</si>
  <si>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</si>
  <si>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</si>
  <si>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</si>
  <si>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</si>
  <si>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</si>
  <si>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</si>
  <si>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</si>
  <si>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</si>
  <si>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</si>
  <si>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</si>
  <si>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</si>
  <si>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</si>
  <si>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</si>
  <si>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</si>
  <si>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</si>
  <si>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</si>
  <si>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</si>
  <si>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</si>
  <si>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</si>
  <si>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</si>
  <si>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</si>
  <si>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</si>
  <si>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</si>
  <si>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</si>
  <si>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</si>
  <si>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</si>
  <si>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</si>
  <si>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</si>
  <si>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</si>
  <si>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</si>
  <si>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</si>
  <si>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</si>
  <si>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</si>
  <si>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</si>
  <si>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</si>
  <si>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</si>
  <si>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</si>
  <si>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</si>
  <si>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</si>
  <si>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</si>
  <si>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</si>
  <si>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</si>
  <si>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</si>
  <si>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</si>
  <si>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</si>
  <si>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</si>
  <si>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</si>
  <si>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</si>
  <si>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</si>
  <si>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</si>
  <si>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</si>
  <si>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</si>
  <si>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</si>
  <si>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</si>
  <si>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</si>
  <si>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</si>
  <si>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</si>
  <si>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</si>
  <si>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</si>
  <si>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</si>
  <si>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</si>
  <si>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</si>
  <si>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</si>
  <si>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</si>
  <si>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</si>
  <si>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</si>
  <si>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</si>
  <si>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</si>
  <si>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</si>
  <si>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</si>
  <si>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</si>
  <si>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</si>
  <si>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</si>
  <si>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</si>
  <si>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</si>
  <si>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</si>
  <si>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</si>
  <si>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</si>
  <si>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</si>
  <si>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</si>
  <si>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</si>
  <si>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</si>
  <si>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</si>
  <si>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</si>
  <si>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</si>
  <si>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</si>
  <si>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</si>
  <si>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</si>
  <si>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</si>
  <si>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</si>
  <si>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</si>
  <si>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</si>
  <si>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</si>
  <si>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</si>
  <si>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</si>
  <si>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</si>
  <si>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</si>
  <si>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</si>
  <si>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</si>
  <si>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</si>
  <si>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</si>
  <si>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</si>
  <si>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</si>
  <si>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</si>
  <si>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</si>
  <si>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</si>
  <si>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</si>
  <si>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</si>
  <si>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</si>
  <si>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</si>
  <si>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</si>
  <si>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</si>
  <si>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</si>
  <si>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</si>
  <si>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</si>
  <si>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</si>
  <si>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</si>
  <si>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</si>
  <si>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</si>
  <si>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</si>
  <si>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</si>
  <si>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</si>
  <si>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</si>
  <si>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</si>
  <si>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</si>
  <si>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</si>
  <si>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</si>
  <si>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</si>
  <si>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</si>
  <si>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</si>
  <si>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</si>
  <si>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</si>
  <si>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</si>
  <si>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</si>
  <si>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</si>
  <si>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</si>
  <si>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</si>
  <si>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</si>
  <si>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</si>
  <si>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</si>
  <si>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</si>
  <si>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</si>
  <si>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</si>
  <si>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</si>
  <si>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</si>
  <si>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</si>
  <si>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</si>
  <si>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</si>
  <si>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</si>
  <si>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</si>
  <si>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</si>
  <si>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</si>
  <si>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</si>
  <si>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</si>
  <si>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</si>
  <si>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</si>
  <si>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</si>
  <si>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</si>
  <si>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</si>
  <si>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</si>
  <si>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</si>
  <si>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</si>
  <si>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</si>
  <si>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</si>
  <si>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</si>
  <si>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</si>
  <si>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</si>
  <si>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</si>
  <si>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</si>
  <si>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</si>
  <si>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</si>
  <si>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</si>
  <si>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</si>
  <si>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</si>
  <si>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</si>
  <si>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</si>
  <si>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</si>
  <si>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</si>
  <si>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</si>
  <si>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</si>
  <si>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</si>
  <si>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</si>
  <si>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</si>
  <si>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</si>
  <si>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</si>
  <si>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</si>
  <si>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</si>
  <si>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</si>
  <si>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</si>
  <si>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</si>
  <si>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</si>
  <si>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</si>
  <si>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</si>
  <si>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</si>
  <si>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</si>
  <si>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</si>
  <si>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</si>
  <si>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</si>
  <si>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</si>
  <si>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</si>
  <si>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</si>
  <si>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</si>
  <si>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</si>
  <si>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</si>
  <si>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</si>
  <si>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</si>
  <si>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</si>
  <si>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</si>
  <si>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</si>
  <si>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</si>
  <si>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</si>
  <si>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</si>
  <si>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</si>
  <si>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</si>
  <si>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</si>
  <si>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</si>
  <si>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</si>
  <si>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</si>
  <si>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</si>
  <si>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</si>
  <si>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</si>
  <si>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</si>
  <si>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</si>
  <si>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</si>
  <si>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</si>
  <si>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</si>
  <si>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</si>
  <si>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</si>
  <si>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</si>
  <si>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</si>
  <si>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</si>
  <si>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</si>
  <si>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</si>
  <si>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</si>
  <si>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</si>
  <si>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</si>
  <si>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</si>
  <si>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</si>
  <si>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</si>
  <si>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</si>
  <si>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</si>
  <si>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</si>
  <si>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</si>
  <si>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</si>
  <si>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</si>
  <si>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</si>
  <si>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</si>
  <si>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</si>
  <si>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</si>
  <si>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</si>
  <si>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</si>
  <si>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</si>
  <si>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</si>
  <si>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</si>
  <si>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</si>
  <si>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</si>
  <si>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</si>
  <si>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</si>
  <si>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</si>
  <si>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</si>
  <si>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</si>
  <si>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</si>
  <si>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</si>
  <si>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</si>
  <si>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</si>
  <si>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</si>
  <si>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</si>
  <si>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</si>
  <si>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</si>
  <si>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</si>
  <si>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</si>
  <si>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</si>
  <si>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</si>
  <si>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</si>
  <si>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</si>
  <si>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</si>
  <si>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</si>
  <si>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</si>
  <si>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</si>
  <si>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</si>
  <si>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</si>
  <si>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</si>
  <si>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</si>
  <si>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</si>
  <si>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</si>
  <si>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</si>
  <si>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</si>
  <si>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</si>
  <si>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</si>
  <si>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</si>
  <si>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</si>
  <si>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</si>
  <si>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</si>
  <si>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</si>
  <si>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</si>
  <si>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</si>
  <si>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</si>
  <si>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</si>
  <si>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</si>
  <si>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</si>
  <si>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</si>
  <si>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</si>
  <si>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</si>
  <si>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</si>
  <si>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</si>
  <si>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</si>
  <si>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</si>
  <si>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</si>
  <si>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</si>
  <si>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</si>
  <si>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</si>
  <si>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</si>
  <si>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</si>
  <si>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</si>
  <si>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</si>
  <si>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</si>
  <si>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</si>
  <si>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</si>
  <si>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</si>
  <si>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</si>
  <si>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</si>
  <si>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</si>
  <si>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</si>
  <si>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</si>
  <si>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</si>
  <si>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</si>
  <si>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</si>
  <si>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</si>
  <si>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</si>
  <si>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</si>
  <si>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</si>
  <si>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</si>
  <si>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</si>
  <si>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</si>
  <si>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</si>
  <si>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</si>
  <si>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</si>
  <si>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</si>
  <si>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</si>
  <si>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</si>
  <si>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</si>
  <si>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</si>
  <si>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</si>
  <si>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</si>
  <si>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</si>
  <si>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</si>
  <si>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</si>
  <si>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</si>
  <si>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</si>
  <si>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</si>
  <si>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</si>
  <si>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</si>
  <si>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</si>
  <si>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</si>
  <si>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</si>
  <si>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</si>
  <si>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</si>
  <si>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</si>
  <si>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</si>
  <si>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</si>
  <si>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</si>
  <si>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</si>
  <si>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</si>
  <si>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</si>
  <si>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</si>
  <si>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</si>
  <si>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</si>
  <si>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</si>
  <si>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</si>
  <si>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</si>
  <si>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</si>
  <si>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</si>
  <si>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</si>
  <si>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</si>
  <si>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</si>
  <si>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</si>
  <si>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</si>
  <si>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</si>
  <si>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</si>
  <si>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</si>
  <si>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</si>
  <si>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</si>
  <si>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</si>
  <si>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</si>
  <si>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</si>
  <si>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</si>
  <si>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</si>
  <si>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</si>
  <si>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</si>
  <si>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</si>
  <si>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</si>
  <si>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</si>
  <si>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</si>
  <si>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</si>
  <si>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</si>
  <si>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</si>
  <si>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</si>
  <si>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</si>
  <si>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</si>
  <si>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</si>
  <si>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</si>
  <si>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</si>
  <si>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</si>
  <si>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</si>
  <si>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</si>
  <si>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</si>
  <si>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</si>
  <si>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</si>
  <si>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</si>
  <si>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</si>
  <si>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</si>
  <si>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</si>
  <si>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</si>
  <si>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</si>
  <si>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</si>
  <si>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</si>
  <si>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</si>
  <si>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</si>
  <si>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</si>
  <si>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</si>
  <si>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</si>
  <si>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</si>
  <si>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</si>
  <si>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</si>
  <si>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</si>
  <si>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</si>
  <si>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</si>
  <si>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</si>
  <si>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</si>
  <si>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</si>
  <si>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</si>
  <si>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</si>
  <si>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</si>
  <si>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</si>
  <si>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</si>
  <si>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</si>
  <si>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</si>
  <si>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</si>
  <si>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</si>
  <si>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</si>
  <si>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</si>
  <si>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</si>
  <si>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</si>
  <si>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</si>
  <si>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</si>
  <si>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</si>
  <si>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</si>
  <si>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</si>
  <si>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</si>
  <si>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</si>
  <si>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</si>
  <si>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</si>
  <si>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</si>
  <si>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</si>
  <si>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</si>
  <si>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</si>
  <si>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</si>
  <si>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</si>
  <si>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</si>
  <si>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</si>
  <si>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</si>
  <si>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</si>
  <si>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</si>
  <si>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</si>
  <si>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</si>
  <si>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</si>
  <si>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</si>
  <si>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</si>
  <si>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</si>
  <si>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</si>
  <si>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</si>
  <si>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</si>
  <si>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</si>
  <si>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</si>
  <si>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</si>
  <si>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</si>
  <si>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</si>
  <si>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</si>
  <si>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</si>
  <si>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</si>
  <si>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</si>
  <si>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</si>
  <si>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</si>
  <si>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</si>
  <si>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</si>
  <si>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</si>
  <si>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</si>
  <si>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</si>
  <si>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</si>
  <si>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</si>
  <si>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</si>
  <si>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</si>
  <si>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</si>
  <si>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</si>
  <si>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</si>
  <si>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</si>
  <si>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</si>
  <si>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</si>
  <si>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</si>
  <si>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</si>
  <si>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</si>
  <si>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</si>
  <si>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</si>
  <si>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</si>
  <si>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</si>
  <si>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</si>
  <si>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</si>
  <si>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</si>
  <si>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</si>
  <si>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</si>
  <si>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</si>
  <si>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</si>
  <si>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</si>
  <si>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</si>
  <si>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</si>
  <si>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</si>
  <si>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</si>
  <si>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</si>
  <si>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</si>
  <si>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</si>
  <si>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</si>
  <si>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</si>
  <si>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</si>
  <si>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</si>
  <si>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</si>
  <si>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</si>
  <si>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</si>
  <si>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</si>
  <si>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</si>
  <si>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</si>
  <si>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</si>
  <si>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</si>
  <si>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</si>
  <si>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</si>
  <si>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</si>
  <si>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</si>
  <si>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</si>
  <si>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</si>
  <si>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</si>
  <si>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</si>
  <si>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</si>
  <si>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</si>
  <si>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</si>
  <si>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</si>
  <si>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</si>
  <si>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</si>
  <si>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</si>
  <si>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</si>
  <si>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</si>
  <si>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</si>
  <si>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</si>
  <si>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</si>
  <si>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</si>
  <si>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</si>
  <si>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</si>
  <si>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</si>
  <si>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</si>
  <si>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</si>
  <si>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</si>
  <si>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</si>
  <si>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</si>
  <si>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</si>
  <si>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</si>
  <si>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</si>
  <si>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</si>
  <si>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</si>
  <si>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</si>
  <si>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</si>
  <si>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</si>
  <si>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</si>
  <si>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</si>
  <si>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</si>
  <si>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</si>
  <si>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</si>
  <si>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</si>
  <si>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</si>
  <si>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</si>
  <si>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</si>
  <si>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</si>
  <si>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</si>
  <si>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</si>
  <si>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</si>
  <si>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</si>
  <si>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</si>
  <si>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</si>
  <si>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</si>
  <si>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</si>
  <si>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</si>
  <si>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</si>
  <si>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</si>
  <si>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</si>
  <si>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</si>
  <si>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</si>
  <si>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</si>
  <si>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</si>
  <si>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</si>
  <si>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</si>
  <si>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</si>
  <si>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</si>
  <si>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</si>
  <si>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</si>
  <si>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</si>
  <si>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</si>
  <si>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</si>
  <si>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</si>
  <si>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</si>
  <si>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</si>
  <si>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</si>
  <si>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</si>
  <si>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</si>
  <si>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</si>
  <si>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</si>
  <si>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</si>
  <si>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</si>
  <si>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</si>
  <si>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</si>
  <si>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</si>
  <si>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</si>
  <si>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</si>
  <si>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</si>
  <si>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</si>
  <si>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</si>
  <si>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</si>
  <si>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</si>
  <si>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</si>
  <si>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</si>
  <si>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</si>
  <si>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</si>
  <si>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</si>
  <si>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</si>
  <si>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</si>
  <si>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</si>
  <si>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</si>
  <si>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</si>
  <si>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</si>
  <si>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</si>
  <si>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</si>
  <si>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</si>
  <si>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</si>
  <si>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</si>
  <si>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</si>
  <si>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</si>
  <si>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</si>
  <si>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</si>
  <si>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</si>
  <si>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</si>
  <si>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</si>
  <si>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</si>
  <si>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</si>
  <si>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</si>
  <si>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</si>
  <si>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</si>
  <si>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</si>
  <si>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</si>
  <si>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</si>
  <si>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</si>
  <si>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</si>
  <si>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</si>
  <si>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</si>
  <si>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</si>
  <si>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</si>
  <si>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</si>
  <si>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</si>
  <si>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</si>
  <si>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</si>
  <si>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</si>
  <si>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</si>
  <si>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</si>
  <si>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</si>
  <si>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</si>
  <si>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</si>
  <si>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</si>
  <si>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</si>
  <si>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</si>
  <si>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</si>
  <si>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</si>
  <si>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</si>
  <si>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</si>
  <si>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</si>
  <si>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</si>
  <si>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</si>
  <si>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</si>
  <si>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</si>
  <si>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</si>
  <si>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</si>
  <si>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</si>
  <si>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</si>
  <si>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</si>
  <si>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</si>
  <si>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</si>
  <si>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</si>
  <si>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</si>
  <si>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</si>
  <si>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</si>
  <si>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</si>
  <si>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</si>
  <si>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</si>
  <si>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</si>
  <si>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</si>
  <si>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</si>
  <si>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</si>
  <si>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</si>
  <si>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</si>
  <si>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</si>
  <si>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</si>
  <si>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</si>
  <si>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</si>
  <si>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</si>
  <si>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</si>
  <si>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</si>
  <si>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</si>
  <si>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</si>
  <si>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</si>
  <si>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</si>
  <si>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</si>
  <si>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</si>
  <si>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</si>
  <si>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</si>
  <si>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</si>
  <si>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</si>
  <si>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</si>
  <si>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</si>
  <si>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</si>
  <si>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</si>
  <si>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</si>
  <si>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</si>
  <si>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</si>
  <si>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</si>
  <si>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</si>
  <si>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</si>
  <si>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</si>
  <si>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</si>
  <si>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</si>
  <si>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</si>
  <si>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</si>
  <si>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</si>
  <si>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</si>
  <si>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</si>
  <si>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</si>
  <si>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</si>
  <si>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</si>
  <si>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</si>
  <si>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</si>
  <si>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</si>
  <si>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</si>
  <si>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</si>
  <si>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</si>
  <si>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</si>
  <si>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</si>
  <si>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</si>
  <si>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</si>
  <si>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</si>
  <si>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</si>
  <si>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</si>
  <si>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</si>
  <si>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</si>
  <si>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</si>
  <si>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</si>
  <si>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</si>
  <si>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</si>
  <si>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</si>
  <si>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</si>
  <si>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</si>
  <si>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</si>
  <si>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</si>
  <si>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</si>
  <si>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</si>
  <si>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</si>
  <si>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</si>
  <si>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</si>
  <si>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</si>
  <si>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</si>
  <si>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</si>
  <si>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</si>
  <si>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</si>
  <si>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</si>
  <si>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</si>
  <si>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</si>
  <si>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</si>
  <si>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</si>
  <si>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</si>
  <si>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</si>
  <si>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</si>
  <si>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</si>
  <si>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</si>
  <si>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</si>
  <si>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</si>
  <si>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</si>
  <si>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</si>
  <si>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</si>
  <si>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</si>
  <si>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</si>
  <si>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</si>
  <si>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</si>
  <si>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</si>
  <si>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</si>
  <si>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</si>
  <si>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</si>
  <si>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</si>
  <si>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</si>
  <si>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</si>
  <si>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</si>
  <si>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</si>
  <si>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</si>
  <si>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</si>
  <si>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</si>
  <si>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</si>
  <si>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</si>
  <si>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</si>
  <si>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</si>
  <si>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</si>
  <si>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</si>
  <si>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</si>
  <si>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</si>
  <si>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</si>
  <si>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</si>
  <si>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</si>
  <si>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</si>
  <si>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</si>
  <si>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</si>
  <si>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</si>
  <si>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</si>
  <si>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</si>
  <si>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</si>
  <si>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</si>
  <si>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</si>
  <si>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</si>
  <si>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</si>
  <si>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</si>
  <si>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</si>
  <si>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</si>
  <si>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</si>
  <si>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</si>
  <si>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</si>
  <si>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</si>
  <si>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</si>
  <si>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</si>
  <si>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</si>
  <si>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</si>
  <si>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</si>
  <si>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</si>
  <si>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</si>
  <si>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</si>
  <si>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</si>
  <si>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</si>
  <si>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</si>
  <si>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</si>
  <si>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</si>
  <si>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</si>
  <si>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</si>
  <si>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</si>
  <si>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</si>
  <si>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</si>
  <si>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</si>
  <si>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</si>
  <si>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</si>
  <si>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</si>
  <si>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</si>
  <si>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</si>
  <si>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</si>
  <si>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</si>
  <si>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</si>
  <si>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</si>
  <si>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</si>
  <si>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</si>
  <si>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</si>
  <si>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</si>
  <si>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</si>
  <si>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</si>
  <si>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</si>
  <si>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</si>
  <si>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</si>
  <si>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</si>
  <si>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</si>
  <si>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</si>
  <si>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</si>
  <si>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</si>
  <si>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</si>
  <si>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</si>
  <si>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</si>
  <si>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</si>
  <si>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</si>
  <si>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</si>
  <si>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</si>
  <si>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</si>
  <si>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</si>
  <si>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</si>
  <si>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</si>
  <si>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</si>
  <si>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</si>
  <si>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</si>
  <si>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</si>
  <si>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</si>
  <si>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</si>
  <si>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</si>
  <si>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</si>
  <si>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</si>
  <si>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</si>
  <si>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</si>
  <si>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</si>
  <si>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</si>
  <si>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</si>
  <si>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</si>
  <si>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</si>
  <si>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</si>
  <si>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</si>
  <si>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</si>
  <si>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</si>
  <si>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</si>
  <si>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</si>
  <si>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</si>
  <si>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</si>
  <si>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</si>
  <si>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</si>
  <si>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</si>
  <si>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</si>
  <si>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</si>
  <si>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</si>
  <si>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</si>
  <si>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</si>
  <si>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</si>
  <si>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</si>
  <si>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</si>
  <si>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</si>
  <si>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</si>
  <si>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</si>
  <si>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</si>
  <si>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</si>
  <si>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</si>
  <si>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</si>
  <si>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</si>
  <si>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</si>
  <si>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</si>
  <si>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</si>
  <si>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</si>
  <si>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</si>
  <si>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</si>
  <si>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</si>
  <si>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</si>
  <si>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</si>
  <si>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</si>
  <si>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</si>
  <si>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</si>
  <si>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</si>
  <si>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</si>
  <si>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</si>
  <si>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</si>
  <si>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</si>
  <si>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</si>
  <si>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</si>
  <si>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</si>
  <si>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</si>
  <si>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</si>
  <si>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</si>
  <si>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</si>
  <si>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</si>
  <si>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</si>
  <si>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</si>
  <si>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</si>
  <si>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</si>
  <si>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</si>
  <si>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</si>
  <si>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</si>
  <si>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</si>
  <si>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</si>
  <si>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</si>
  <si>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</si>
  <si>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</si>
  <si>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</si>
  <si>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</si>
  <si>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</si>
  <si>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</si>
  <si>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</si>
  <si>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</si>
  <si>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</si>
  <si>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</si>
  <si>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</si>
  <si>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</si>
  <si>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</si>
  <si>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</si>
  <si>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</si>
  <si>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</si>
  <si>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</si>
  <si>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</si>
  <si>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</si>
  <si>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</si>
  <si>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</si>
  <si>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</si>
  <si>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</si>
  <si>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</si>
  <si>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</si>
  <si>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</si>
  <si>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</si>
  <si>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</si>
  <si>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</si>
  <si>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</si>
  <si>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</si>
  <si>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</si>
  <si>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</si>
  <si>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</si>
  <si>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</si>
  <si>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</si>
  <si>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</si>
  <si>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</si>
  <si>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</si>
  <si>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</si>
  <si>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</si>
  <si>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</si>
  <si>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</si>
  <si>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</si>
  <si>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</si>
  <si>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</si>
  <si>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</si>
  <si>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</si>
  <si>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</si>
  <si>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</si>
  <si>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</si>
  <si>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</si>
  <si>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</si>
  <si>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</si>
  <si>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</si>
  <si>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</si>
  <si>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</si>
  <si>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</si>
  <si>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</si>
  <si>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</si>
  <si>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</si>
  <si>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</si>
  <si>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</si>
  <si>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</si>
  <si>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</si>
  <si>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</si>
  <si>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</si>
  <si>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</si>
  <si>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</si>
  <si>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</si>
  <si>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</si>
  <si>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</si>
  <si>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</si>
  <si>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</si>
  <si>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</si>
  <si>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</si>
  <si>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</si>
  <si>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</si>
  <si>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</si>
  <si>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</si>
  <si>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</si>
  <si>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</si>
  <si>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</si>
  <si>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</si>
  <si>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</si>
  <si>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</si>
  <si>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</si>
  <si>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</si>
  <si>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</si>
  <si>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</si>
  <si>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</si>
  <si>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</si>
  <si>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</si>
  <si>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</si>
  <si>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</si>
  <si>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</si>
  <si>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</si>
  <si>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</si>
  <si>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</si>
  <si>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</si>
  <si>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</si>
  <si>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</si>
  <si>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</si>
  <si>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</si>
  <si>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</si>
  <si>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</si>
  <si>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</si>
  <si>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</si>
  <si>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</si>
  <si>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</si>
  <si>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</si>
  <si>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</si>
  <si>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</si>
  <si>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</si>
  <si>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</si>
  <si>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</si>
  <si>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</si>
  <si>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</si>
  <si>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</si>
  <si>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</si>
  <si>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</si>
  <si>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</si>
  <si>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</si>
  <si>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</si>
  <si>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</si>
  <si>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</si>
  <si>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</si>
  <si>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</si>
  <si>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</si>
  <si>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</si>
  <si>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</si>
  <si>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</si>
  <si>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</si>
  <si>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</si>
  <si>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</si>
  <si>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</si>
  <si>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</si>
  <si>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</si>
  <si>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</si>
  <si>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</si>
  <si>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</si>
  <si>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</si>
  <si>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</si>
  <si>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</si>
  <si>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</si>
  <si>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</si>
  <si>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</si>
  <si>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</si>
  <si>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</si>
  <si>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</si>
  <si>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</si>
  <si>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</si>
  <si>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</si>
  <si>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</si>
  <si>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</si>
  <si>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</si>
  <si>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</si>
  <si>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</si>
  <si>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</si>
  <si>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</si>
  <si>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</si>
  <si>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</si>
  <si>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</si>
  <si>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</si>
  <si>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</si>
  <si>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</si>
  <si>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</si>
  <si>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</si>
  <si>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</si>
  <si>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</si>
  <si>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</si>
  <si>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</si>
  <si>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</si>
  <si>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</si>
  <si>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</si>
  <si>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</si>
  <si>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</si>
  <si>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</si>
  <si>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</si>
  <si>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</si>
  <si>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</si>
  <si>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</si>
  <si>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</si>
  <si>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</si>
  <si>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</si>
  <si>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</si>
  <si>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</si>
  <si>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</si>
  <si>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</si>
  <si>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</si>
  <si>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</si>
  <si>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</si>
  <si>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</si>
  <si>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</si>
  <si>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</si>
  <si>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</si>
  <si>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</si>
  <si>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</si>
  <si>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</si>
  <si>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</si>
  <si>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</si>
  <si>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</si>
  <si>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</si>
  <si>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</si>
  <si>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</si>
  <si>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</si>
  <si>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</si>
  <si>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</si>
  <si>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</si>
  <si>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</si>
  <si>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</si>
  <si>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</si>
  <si>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</si>
  <si>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</si>
  <si>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</si>
  <si>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</si>
  <si>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</si>
  <si>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</si>
  <si>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</si>
  <si>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</si>
  <si>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</si>
  <si>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</si>
  <si>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</si>
  <si>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</si>
  <si>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</si>
  <si>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</si>
  <si>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</si>
  <si>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</si>
  <si>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</si>
  <si>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</si>
  <si>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</si>
  <si>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</si>
  <si>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</si>
  <si>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</si>
  <si>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</si>
  <si>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</si>
  <si>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</si>
  <si>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</si>
  <si>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</si>
  <si>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</si>
  <si>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</si>
  <si>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</si>
  <si>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</si>
  <si>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</si>
  <si>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</si>
  <si>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</si>
  <si>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</si>
  <si>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</si>
  <si>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</si>
  <si>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</si>
  <si>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</si>
  <si>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</si>
  <si>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</si>
  <si>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</si>
  <si>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</si>
  <si>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</si>
  <si>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</si>
  <si>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</si>
  <si>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</si>
  <si>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</si>
  <si>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</si>
  <si>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</si>
  <si>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</si>
  <si>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</si>
  <si>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</si>
  <si>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</si>
  <si>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</si>
  <si>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</si>
  <si>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</si>
  <si>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</si>
  <si>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</si>
  <si>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</si>
  <si>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</si>
  <si>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</si>
  <si>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</si>
  <si>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</si>
  <si>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</si>
  <si>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</si>
  <si>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</si>
  <si>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</si>
  <si>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</si>
  <si>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</si>
  <si>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</si>
  <si>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</si>
  <si>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</si>
  <si>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</si>
  <si>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</si>
  <si>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</si>
  <si>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</si>
  <si>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</si>
  <si>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</si>
  <si>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</si>
  <si>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</si>
  <si>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</si>
  <si>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</si>
  <si>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</si>
  <si>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</si>
  <si>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</si>
  <si>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</si>
  <si>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</si>
  <si>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</si>
  <si>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</si>
  <si>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</si>
  <si>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</si>
  <si>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</si>
  <si>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</si>
  <si>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</si>
  <si>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</si>
  <si>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</si>
  <si>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</si>
  <si>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</si>
  <si>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</si>
  <si>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</si>
  <si>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</si>
  <si>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</si>
  <si>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</si>
  <si>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</si>
  <si>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</si>
  <si>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</si>
  <si>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</si>
  <si>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</si>
  <si>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</si>
  <si>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</si>
  <si>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</si>
  <si>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</si>
  <si>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</si>
  <si>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</si>
  <si>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</si>
  <si>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</si>
  <si>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</si>
  <si>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</si>
  <si>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</si>
  <si>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</si>
  <si>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</si>
  <si>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</si>
  <si>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</si>
  <si>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</si>
  <si>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</si>
  <si>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</si>
  <si>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</si>
  <si>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</si>
  <si>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</si>
  <si>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</si>
  <si>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</si>
  <si>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</si>
  <si>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</si>
  <si>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</si>
  <si>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</si>
  <si>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</si>
  <si>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</si>
  <si>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</si>
  <si>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</si>
  <si>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</si>
  <si>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</si>
  <si>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</si>
  <si>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</si>
  <si>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</si>
  <si>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</si>
  <si>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</si>
  <si>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</si>
  <si>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</si>
  <si>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</si>
  <si>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</si>
  <si>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</si>
  <si>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</si>
  <si>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</si>
  <si>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</si>
  <si>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</si>
  <si>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</si>
  <si>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</si>
  <si>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</si>
  <si>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</si>
  <si>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</si>
  <si>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</si>
  <si>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</si>
  <si>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</si>
  <si>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</si>
  <si>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</si>
  <si>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</si>
  <si>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</si>
  <si>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</si>
  <si>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</si>
  <si>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</si>
  <si>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</si>
  <si>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</si>
  <si>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</si>
  <si>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</si>
  <si>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</si>
  <si>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</si>
  <si>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</si>
  <si>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</si>
  <si>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</si>
  <si>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</si>
  <si>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</si>
  <si>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</si>
  <si>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</si>
  <si>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</si>
  <si>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</si>
  <si>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</si>
  <si>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</si>
  <si>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</si>
  <si>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</si>
  <si>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</si>
  <si>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</si>
  <si>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</si>
  <si>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</si>
  <si>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</si>
  <si>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</si>
  <si>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</si>
  <si>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</si>
  <si>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</si>
  <si>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</si>
  <si>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</si>
  <si>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</si>
  <si>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</si>
  <si>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</si>
  <si>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</si>
  <si>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</si>
  <si>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</si>
  <si>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</si>
  <si>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</si>
  <si>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</si>
  <si>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</si>
  <si>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</si>
  <si>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</si>
  <si>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</si>
  <si>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</si>
  <si>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</si>
  <si>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</si>
  <si>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</si>
  <si>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</si>
  <si>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</si>
  <si>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</si>
  <si>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</si>
  <si>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</si>
  <si>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</si>
  <si>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</si>
  <si>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</si>
  <si>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</si>
  <si>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</si>
  <si>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</si>
  <si>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</si>
  <si>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</si>
  <si>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</si>
  <si>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</si>
  <si>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</si>
  <si>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</si>
  <si>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</si>
  <si>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</si>
  <si>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</si>
  <si>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</si>
  <si>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</si>
  <si>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</si>
  <si>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</si>
  <si>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</si>
  <si>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</si>
  <si>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</si>
  <si>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</si>
  <si>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</si>
  <si>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</si>
  <si>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</si>
  <si>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</si>
  <si>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</si>
  <si>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</si>
  <si>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</si>
  <si>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</si>
  <si>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</si>
  <si>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</si>
  <si>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</si>
  <si>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</si>
  <si>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</si>
  <si>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</si>
  <si>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</si>
  <si>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</si>
  <si>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</si>
  <si>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</si>
  <si>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</si>
  <si>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</si>
  <si>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</si>
  <si>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</si>
  <si>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</si>
  <si>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</si>
  <si>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</si>
  <si>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</si>
  <si>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</si>
  <si>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</si>
  <si>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</si>
  <si>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</si>
  <si>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</si>
  <si>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</si>
  <si>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</si>
  <si>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</si>
  <si>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</si>
  <si>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</si>
  <si>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</si>
  <si>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</si>
  <si>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</si>
  <si>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</si>
  <si>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</si>
  <si>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</si>
  <si>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</si>
  <si>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</si>
  <si>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</si>
  <si>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</si>
  <si>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</si>
  <si>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</si>
  <si>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</si>
  <si>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</si>
  <si>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</si>
  <si>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</si>
  <si>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</si>
  <si>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</si>
  <si>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</si>
  <si>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</si>
  <si>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</si>
  <si>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</si>
  <si>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</si>
  <si>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</si>
  <si>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</si>
  <si>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</si>
  <si>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</si>
  <si>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</si>
  <si>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</si>
  <si>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</si>
  <si>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</si>
  <si>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</si>
  <si>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</si>
  <si>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</si>
  <si>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</si>
  <si>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</si>
  <si>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</si>
  <si>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</si>
  <si>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</si>
  <si>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</si>
  <si>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</si>
  <si>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</si>
  <si>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</si>
  <si>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</si>
  <si>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</si>
  <si>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</si>
  <si>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</si>
  <si>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</si>
  <si>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</si>
  <si>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</si>
  <si>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</si>
  <si>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</si>
  <si>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</si>
  <si>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</si>
  <si>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</si>
  <si>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</si>
  <si>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</si>
  <si>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</si>
  <si>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</si>
  <si>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</si>
  <si>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</si>
  <si>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</si>
  <si>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</si>
  <si>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</si>
  <si>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</si>
  <si>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</si>
  <si>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</si>
  <si>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</si>
  <si>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</si>
  <si>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</si>
  <si>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</si>
  <si>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</si>
  <si>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</si>
  <si>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</si>
  <si>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</si>
  <si>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</si>
  <si>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</si>
  <si>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</si>
  <si>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</si>
  <si>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</si>
  <si>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</si>
  <si>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</si>
  <si>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</si>
  <si>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</si>
  <si>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</si>
  <si>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</si>
  <si>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</si>
  <si>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</si>
  <si>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</si>
  <si>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</si>
  <si>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</si>
  <si>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</si>
  <si>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</si>
  <si>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</si>
  <si>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</si>
  <si>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</si>
  <si>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</si>
  <si>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</si>
  <si>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</si>
  <si>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</si>
  <si>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</si>
  <si>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</si>
  <si>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</si>
  <si>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</si>
  <si>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</si>
  <si>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</si>
  <si>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</si>
  <si>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</si>
  <si>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</si>
  <si>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</si>
  <si>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</si>
  <si>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</si>
  <si>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</si>
  <si>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</si>
  <si>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</si>
  <si>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</si>
  <si>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</si>
  <si>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</si>
  <si>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</si>
  <si>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</si>
  <si>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</si>
  <si>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</si>
  <si>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</si>
  <si>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</si>
  <si>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</si>
  <si>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</si>
  <si>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</si>
  <si>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</si>
  <si>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</si>
  <si>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</si>
  <si>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</si>
  <si>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</si>
  <si>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</si>
  <si>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</si>
  <si>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</si>
  <si>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</si>
  <si>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</si>
  <si>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</si>
  <si>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</si>
  <si>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</si>
  <si>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</si>
  <si>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</si>
  <si>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</si>
  <si>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</si>
  <si>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</si>
  <si>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</si>
  <si>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</si>
  <si>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</si>
  <si>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</si>
  <si>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</si>
  <si>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</si>
  <si>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</si>
  <si>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</si>
  <si>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</si>
  <si>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</si>
  <si>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</si>
  <si>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</si>
  <si>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</si>
  <si>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</si>
  <si>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</si>
  <si>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</si>
  <si>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</si>
  <si>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</si>
  <si>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</si>
  <si>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</si>
  <si>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</si>
  <si>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</si>
  <si>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</si>
  <si>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</si>
  <si>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</si>
  <si>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</si>
  <si>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</si>
  <si>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</si>
  <si>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</si>
  <si>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</si>
  <si>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</si>
  <si>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</si>
  <si>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</si>
  <si>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</si>
  <si>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</si>
  <si>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</si>
  <si>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</si>
  <si>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</si>
  <si>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</si>
  <si>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</si>
  <si>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</si>
  <si>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</si>
  <si>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</si>
  <si>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</si>
  <si>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</si>
  <si>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</si>
  <si>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</si>
  <si>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</si>
  <si>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</si>
  <si>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</si>
  <si>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</si>
  <si>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</si>
  <si>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</si>
  <si>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</si>
  <si>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</si>
  <si>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</si>
  <si>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</si>
  <si>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</si>
  <si>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</si>
  <si>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</si>
  <si>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</si>
  <si>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</si>
  <si>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</si>
  <si>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</si>
  <si>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</si>
  <si>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</si>
  <si>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</si>
  <si>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</si>
  <si>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</si>
  <si>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</si>
  <si>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</si>
  <si>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</si>
  <si>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</si>
  <si>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</si>
  <si>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</si>
  <si>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</si>
  <si>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</si>
  <si>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</si>
  <si>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</si>
  <si>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</si>
  <si>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</si>
  <si>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</si>
  <si>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</si>
  <si>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</si>
  <si>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</si>
  <si>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</si>
  <si>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</si>
  <si>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</si>
  <si>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</si>
  <si>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</si>
  <si>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</si>
  <si>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</si>
  <si>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</si>
  <si>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</si>
  <si>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</si>
  <si>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</si>
  <si>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</si>
  <si>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</si>
  <si>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</si>
  <si>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</si>
  <si>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</si>
  <si>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</si>
  <si>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</si>
  <si>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</si>
  <si>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</si>
  <si>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</si>
  <si>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</si>
  <si>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</si>
  <si>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</si>
  <si>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</si>
  <si>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</si>
  <si>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</si>
  <si>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</si>
  <si>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</si>
  <si>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</si>
  <si>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</si>
  <si>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</si>
  <si>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</si>
  <si>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</si>
  <si>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</si>
  <si>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</si>
  <si>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</si>
  <si>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</si>
  <si>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</si>
  <si>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</si>
  <si>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</si>
  <si>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</si>
  <si>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</si>
  <si>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</si>
  <si>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</si>
  <si>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</si>
  <si>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</si>
  <si>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</si>
  <si>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</si>
  <si>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</si>
  <si>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</si>
  <si>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</si>
  <si>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</si>
  <si>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</si>
  <si>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</si>
  <si>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</si>
  <si>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</si>
  <si>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</si>
  <si>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</si>
  <si>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</si>
  <si>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</si>
  <si>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</si>
  <si>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</si>
  <si>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</si>
  <si>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</si>
  <si>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</si>
  <si>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</si>
  <si>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</si>
  <si>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</si>
  <si>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</si>
  <si>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</si>
  <si>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</si>
  <si>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</si>
  <si>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</si>
  <si>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</si>
  <si>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</si>
  <si>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</si>
  <si>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</si>
  <si>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</si>
  <si>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</si>
  <si>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</si>
  <si>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</si>
  <si>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</si>
  <si>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</si>
  <si>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</si>
  <si>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</si>
  <si>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</si>
  <si>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</si>
  <si>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</si>
  <si>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</si>
  <si>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</si>
  <si>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</si>
  <si>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</si>
  <si>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</si>
  <si>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</si>
  <si>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</si>
  <si>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</si>
  <si>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</si>
  <si>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</si>
  <si>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</si>
  <si>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</si>
  <si>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</si>
  <si>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</si>
  <si>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</si>
  <si>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</si>
  <si>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</si>
  <si>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</si>
  <si>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</si>
  <si>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</si>
  <si>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</si>
  <si>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</si>
  <si>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</si>
  <si>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</si>
  <si>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</si>
  <si>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</si>
  <si>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</si>
  <si>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</si>
  <si>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</si>
  <si>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</si>
  <si>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</si>
  <si>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</si>
  <si>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</si>
  <si>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</si>
  <si>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</si>
  <si>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</si>
  <si>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</si>
  <si>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</si>
  <si>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</si>
  <si>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</si>
  <si>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</si>
  <si>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</si>
  <si>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</si>
  <si>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</si>
  <si>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</si>
  <si>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</si>
  <si>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</si>
  <si>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</si>
  <si>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</si>
  <si>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</si>
  <si>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</si>
  <si>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</si>
  <si>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</si>
  <si>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</si>
  <si>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</si>
  <si>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</si>
  <si>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</si>
  <si>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</si>
  <si>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</si>
  <si>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</si>
  <si>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</si>
  <si>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</si>
  <si>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</si>
  <si>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</si>
  <si>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</si>
  <si>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</si>
  <si>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</si>
  <si>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</si>
  <si>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</si>
  <si>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</si>
  <si>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</si>
  <si>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</si>
  <si>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</si>
  <si>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</si>
  <si>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</si>
  <si>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</si>
  <si>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</si>
  <si>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</si>
  <si>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</si>
  <si>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</si>
  <si>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</si>
  <si>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</si>
  <si>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</si>
  <si>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</si>
  <si>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</si>
  <si>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</si>
  <si>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</si>
  <si>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</si>
  <si>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</si>
  <si>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</si>
  <si>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</si>
  <si>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</si>
  <si>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</si>
  <si>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</si>
  <si>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</si>
  <si>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</si>
  <si>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</si>
  <si>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</si>
  <si>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</si>
  <si>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</si>
  <si>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</si>
  <si>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</si>
  <si>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</si>
  <si>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</si>
  <si>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</si>
  <si>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</si>
  <si>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</si>
  <si>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</si>
  <si>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</si>
  <si>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</si>
  <si>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</si>
  <si>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</si>
  <si>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</si>
  <si>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</si>
  <si>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</si>
  <si>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</si>
  <si>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</si>
  <si>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</si>
  <si>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</si>
  <si>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</si>
  <si>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</si>
  <si>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</si>
  <si>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</si>
  <si>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</si>
  <si>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</si>
  <si>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</si>
  <si>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</si>
  <si>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</si>
  <si>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</si>
  <si>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</si>
  <si>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</si>
  <si>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</si>
  <si>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</si>
  <si>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</si>
  <si>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</si>
  <si>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</si>
  <si>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</si>
  <si>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</si>
  <si>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</si>
  <si>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</si>
  <si>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</si>
  <si>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</si>
  <si>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</si>
  <si>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</si>
  <si>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</si>
  <si>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</si>
  <si>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</si>
  <si>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</si>
  <si>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</si>
  <si>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</si>
  <si>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</si>
  <si>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</si>
  <si>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</si>
  <si>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</si>
  <si>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</si>
  <si>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</si>
  <si>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</si>
  <si>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</si>
  <si>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</si>
  <si>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</si>
  <si>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</si>
  <si>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</si>
  <si>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</si>
  <si>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</si>
  <si>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</si>
  <si>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</si>
  <si>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</si>
  <si>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</si>
  <si>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</si>
  <si>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</si>
  <si>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</si>
  <si>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</si>
  <si>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</si>
  <si>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</si>
  <si>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</si>
  <si>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</si>
  <si>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</si>
  <si>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</si>
  <si>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</si>
  <si>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</si>
  <si>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</si>
  <si>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</si>
  <si>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</si>
  <si>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</si>
  <si>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</si>
  <si>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</si>
  <si>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</si>
  <si>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</si>
  <si>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</si>
  <si>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</si>
  <si>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</si>
  <si>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</si>
  <si>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</si>
  <si>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</si>
  <si>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</si>
  <si>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</si>
  <si>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</si>
  <si>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</si>
  <si>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</si>
  <si>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</si>
  <si>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</si>
  <si>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</si>
  <si>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</si>
  <si>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</si>
  <si>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</si>
  <si>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</si>
  <si>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</si>
  <si>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</si>
  <si>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</si>
  <si>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</si>
  <si>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</si>
  <si>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</si>
  <si>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</si>
  <si>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</si>
  <si>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</si>
  <si>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</si>
  <si>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</si>
  <si>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</si>
  <si>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</si>
  <si>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</si>
  <si>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</si>
  <si>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</si>
  <si>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</si>
  <si>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</si>
  <si>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</si>
  <si>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</si>
  <si>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</si>
  <si>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</si>
  <si>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</si>
  <si>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</si>
  <si>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</si>
  <si>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</si>
  <si>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</si>
  <si>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</si>
  <si>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</si>
  <si>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</si>
  <si>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</si>
  <si>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</si>
  <si>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</si>
  <si>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</si>
  <si>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</si>
  <si>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</si>
  <si>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</si>
  <si>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</si>
  <si>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</si>
  <si>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</si>
  <si>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</si>
  <si>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</si>
  <si>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</si>
  <si>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</si>
  <si>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</si>
  <si>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</si>
  <si>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</si>
  <si>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</si>
  <si>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</si>
  <si>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</si>
  <si>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</si>
  <si>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</si>
  <si>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</si>
  <si>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</si>
  <si>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</si>
  <si>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</si>
  <si>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</si>
  <si>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</si>
  <si>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</si>
  <si>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</si>
  <si>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</si>
  <si>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</si>
  <si>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</si>
  <si>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</si>
  <si>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</si>
  <si>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</si>
  <si>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</si>
  <si>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</si>
  <si>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</si>
  <si>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</si>
  <si>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</si>
  <si>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</si>
  <si>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</si>
  <si>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</si>
  <si>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</si>
  <si>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</si>
  <si>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</si>
  <si>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</si>
  <si>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</si>
  <si>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</si>
  <si>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</si>
  <si>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</si>
  <si>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</si>
  <si>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</si>
  <si>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</si>
  <si>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</si>
  <si>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</si>
  <si>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</si>
  <si>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</si>
  <si>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</si>
  <si>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</si>
  <si>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</si>
  <si>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</si>
  <si>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</si>
  <si>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</si>
  <si>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</si>
  <si>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</si>
  <si>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</si>
  <si>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</si>
  <si>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</si>
  <si>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</si>
  <si>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</si>
  <si>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</si>
  <si>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</si>
  <si>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</si>
  <si>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</si>
  <si>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</si>
  <si>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</si>
  <si>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</si>
  <si>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</si>
  <si>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</si>
  <si>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</si>
  <si>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</si>
  <si>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</si>
  <si>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</si>
  <si>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</si>
  <si>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</si>
  <si>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</si>
  <si>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</si>
  <si>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</si>
  <si>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</si>
  <si>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</si>
  <si>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</si>
  <si>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</si>
  <si>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</si>
  <si>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</si>
  <si>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</si>
  <si>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</si>
  <si>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</si>
  <si>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</si>
  <si>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</si>
  <si>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</si>
  <si>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</si>
  <si>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</si>
  <si>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</si>
  <si>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</si>
  <si>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</si>
  <si>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</si>
  <si>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</si>
  <si>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</si>
  <si>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</si>
  <si>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</si>
  <si>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</si>
  <si>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</si>
  <si>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</si>
  <si>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</si>
  <si>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</si>
  <si>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</si>
  <si>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</si>
  <si>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</si>
  <si>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</si>
  <si>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</si>
  <si>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</si>
  <si>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</si>
  <si>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</si>
  <si>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</si>
  <si>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</si>
  <si>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</si>
  <si>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</si>
  <si>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</si>
  <si>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</si>
  <si>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</si>
  <si>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</si>
  <si>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</si>
  <si>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</si>
  <si>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</si>
  <si>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</si>
  <si>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</si>
  <si>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</si>
  <si>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</si>
  <si>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</si>
  <si>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</si>
  <si>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</si>
  <si>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</si>
  <si>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</si>
  <si>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</si>
  <si>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</si>
  <si>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</si>
  <si>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</si>
  <si>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</si>
  <si>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</si>
  <si>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</si>
  <si>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</si>
  <si>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</si>
  <si>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</si>
  <si>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</si>
  <si>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</si>
  <si>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</si>
  <si>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</si>
  <si>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</si>
  <si>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</si>
  <si>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</si>
  <si>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</si>
  <si>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</si>
  <si>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</si>
  <si>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</si>
  <si>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</si>
  <si>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</si>
  <si>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</si>
  <si>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</si>
  <si>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</si>
  <si>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</si>
  <si>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</si>
  <si>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</si>
  <si>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</si>
  <si>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</si>
  <si>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</si>
  <si>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</si>
  <si>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</si>
  <si>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</si>
  <si>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</si>
  <si>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</si>
  <si>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</si>
  <si>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</si>
  <si>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</si>
  <si>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</si>
  <si>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</si>
  <si>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</si>
  <si>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</si>
  <si>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</si>
  <si>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</si>
  <si>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</si>
  <si>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</si>
  <si>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</si>
  <si>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</si>
  <si>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</si>
  <si>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</si>
  <si>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</si>
  <si>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</si>
  <si>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</si>
  <si>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</si>
  <si>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</si>
  <si>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</si>
  <si>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</si>
  <si>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</si>
  <si>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</si>
  <si>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</si>
  <si>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</si>
  <si>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</si>
  <si>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</si>
  <si>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</si>
  <si>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</si>
  <si>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</si>
  <si>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</si>
  <si>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</si>
  <si>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</si>
  <si>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</si>
  <si>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</si>
  <si>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</si>
  <si>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</si>
  <si>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</si>
  <si>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</si>
  <si>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</si>
  <si>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</si>
  <si>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</si>
  <si>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</si>
  <si>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</si>
  <si>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</si>
  <si>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</si>
  <si>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</si>
  <si>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</si>
  <si>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</si>
  <si>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</si>
  <si>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</si>
  <si>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</si>
  <si>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</si>
  <si>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</si>
  <si>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</si>
  <si>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</si>
  <si>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</si>
  <si>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</si>
  <si>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</si>
  <si>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</si>
  <si>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</si>
  <si>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</si>
  <si>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</si>
  <si>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</si>
  <si>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</si>
  <si>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</si>
  <si>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</si>
  <si>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</si>
  <si>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</si>
  <si>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</si>
  <si>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</si>
  <si>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</si>
  <si>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</si>
  <si>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</si>
  <si>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</si>
  <si>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</si>
  <si>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</si>
  <si>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</si>
  <si>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</si>
  <si>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</si>
  <si>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</si>
  <si>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</si>
  <si>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</si>
  <si>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</si>
  <si>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</si>
  <si>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</si>
  <si>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</si>
  <si>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</si>
  <si>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</si>
  <si>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</si>
  <si>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</si>
  <si>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</si>
  <si>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</si>
  <si>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</si>
  <si>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</si>
  <si>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</si>
  <si>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</si>
  <si>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</si>
  <si>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</si>
  <si>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</si>
  <si>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</si>
  <si>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</si>
  <si>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</si>
  <si>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</si>
  <si>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</si>
  <si>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</si>
  <si>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</si>
  <si>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</si>
  <si>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</si>
  <si>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</si>
  <si>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</si>
  <si>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</si>
  <si>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</si>
  <si>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</si>
  <si>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</si>
  <si>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</si>
  <si>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</si>
  <si>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</si>
  <si>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</si>
  <si>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</si>
  <si>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</si>
  <si>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</si>
  <si>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</si>
  <si>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</si>
  <si>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</si>
  <si>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</si>
  <si>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</si>
  <si>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</si>
  <si>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</si>
  <si>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</si>
  <si>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</si>
  <si>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</si>
  <si>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</si>
  <si>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</si>
  <si>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</si>
  <si>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</si>
  <si>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</si>
  <si>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</si>
  <si>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</si>
  <si>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</si>
  <si>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</si>
  <si>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</si>
  <si>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</si>
  <si>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</si>
  <si>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</si>
  <si>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</si>
  <si>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</si>
  <si>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</si>
  <si>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</si>
  <si>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</si>
  <si>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</si>
  <si>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</si>
  <si>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</si>
  <si>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</si>
  <si>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</si>
  <si>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</si>
  <si>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</si>
  <si>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</si>
  <si>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</si>
  <si>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</si>
  <si>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</si>
  <si>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</si>
  <si>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</si>
  <si>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</si>
  <si>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</si>
  <si>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</si>
  <si>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</si>
  <si>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</si>
  <si>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</si>
  <si>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</si>
  <si>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</si>
  <si>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</si>
  <si>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</si>
  <si>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</si>
  <si>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</si>
  <si>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</si>
  <si>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</si>
  <si>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</si>
  <si>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</si>
  <si>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</si>
  <si>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</si>
  <si>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</si>
  <si>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</si>
  <si>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</si>
  <si>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</si>
  <si>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</si>
  <si>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</si>
  <si>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</si>
  <si>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</si>
  <si>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</si>
  <si>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</si>
  <si>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</si>
  <si>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</si>
  <si>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</si>
  <si>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</si>
  <si>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</si>
  <si>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</si>
  <si>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</si>
  <si>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</si>
  <si>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</si>
  <si>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</si>
  <si>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</si>
  <si>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</si>
  <si>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</si>
  <si>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</si>
  <si>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</si>
  <si>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</si>
  <si>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</si>
  <si>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</si>
  <si>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</si>
  <si>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</si>
  <si>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</si>
  <si>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</si>
  <si>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</si>
  <si>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</si>
  <si>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</si>
  <si>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</si>
  <si>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</si>
  <si>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</si>
  <si>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</si>
  <si>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</si>
  <si>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</si>
  <si>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</si>
  <si>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</si>
  <si>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</si>
  <si>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</si>
  <si>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</si>
  <si>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</si>
  <si>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</si>
  <si>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</si>
  <si>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</si>
  <si>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</si>
  <si>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</si>
  <si>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</si>
  <si>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</si>
  <si>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</si>
  <si>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</si>
  <si>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</si>
  <si>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</si>
  <si>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</si>
  <si>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</si>
  <si>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</si>
  <si>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</si>
  <si>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</si>
  <si>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</si>
  <si>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</si>
  <si>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</si>
  <si>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</si>
  <si>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</si>
  <si>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</si>
  <si>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</si>
  <si>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</si>
  <si>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</si>
  <si>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</si>
  <si>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</si>
  <si>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</si>
  <si>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</si>
  <si>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</si>
  <si>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</si>
  <si>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</si>
  <si>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</si>
  <si>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</si>
  <si>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</si>
  <si>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</si>
  <si>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</si>
  <si>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</si>
  <si>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</si>
  <si>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</si>
  <si>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</si>
  <si>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</si>
  <si>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</si>
  <si>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</si>
  <si>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</si>
  <si>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</si>
  <si>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</si>
  <si>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</si>
  <si>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</si>
  <si>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</si>
  <si>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</si>
  <si>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</si>
  <si>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</si>
  <si>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</si>
  <si>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</si>
  <si>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</si>
  <si>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</si>
  <si>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</si>
  <si>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</si>
  <si>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</si>
  <si>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</si>
  <si>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</si>
  <si>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</si>
  <si>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</si>
  <si>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</si>
  <si>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</si>
  <si>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</si>
  <si>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</si>
  <si>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</si>
  <si>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</si>
  <si>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</si>
  <si>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</si>
  <si>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</si>
  <si>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</si>
  <si>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</si>
  <si>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</si>
  <si>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</si>
  <si>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</si>
  <si>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</si>
  <si>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</si>
  <si>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</si>
  <si>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</si>
  <si>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</si>
  <si>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</si>
  <si>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</si>
  <si>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</si>
  <si>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</si>
  <si>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</si>
  <si>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</si>
  <si>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</si>
  <si>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</si>
  <si>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</si>
  <si>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</si>
  <si>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</si>
  <si>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</si>
  <si>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</si>
  <si>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</si>
  <si>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</si>
  <si>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</si>
  <si>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</si>
  <si>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</si>
  <si>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</si>
  <si>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</si>
  <si>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</si>
  <si>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</si>
  <si>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</si>
  <si>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</si>
  <si>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</si>
  <si>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</si>
  <si>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</si>
  <si>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</si>
  <si>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</si>
  <si>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</si>
  <si>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</si>
  <si>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</si>
  <si>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</si>
  <si>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</si>
  <si>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</si>
  <si>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</si>
  <si>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</si>
  <si>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</si>
  <si>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</si>
  <si>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</si>
  <si>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</si>
  <si>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</si>
  <si>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</si>
  <si>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</si>
  <si>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</si>
  <si>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</si>
  <si>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</si>
  <si>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</si>
  <si>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</si>
  <si>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</si>
  <si>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</si>
  <si>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</si>
  <si>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</si>
  <si>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</si>
  <si>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</si>
  <si>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</si>
  <si>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</si>
  <si>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</si>
  <si>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</si>
  <si>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</si>
  <si>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</si>
  <si>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</si>
  <si>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</si>
  <si>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</si>
  <si>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</si>
  <si>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</si>
  <si>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</si>
  <si>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</si>
  <si>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</si>
  <si>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</si>
  <si>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</si>
  <si>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</si>
  <si>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</si>
  <si>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</si>
  <si>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</si>
  <si>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</si>
  <si>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</si>
  <si>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</si>
  <si>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</si>
  <si>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</si>
  <si>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</si>
  <si>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</si>
  <si>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</si>
  <si>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</si>
  <si>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</si>
  <si>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</si>
  <si>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</si>
  <si>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</si>
  <si>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</si>
  <si>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</si>
  <si>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</si>
  <si>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</si>
  <si>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</si>
  <si>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</si>
  <si>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</si>
  <si>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</si>
  <si>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</si>
  <si>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</si>
  <si>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</si>
  <si>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</si>
  <si>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</si>
  <si>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</si>
  <si>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</si>
  <si>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</si>
  <si>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</si>
  <si>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</si>
  <si>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</si>
  <si>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</si>
  <si>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</si>
  <si>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</si>
  <si>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</si>
  <si>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</si>
  <si>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</si>
  <si>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</si>
  <si>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</si>
  <si>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</si>
  <si>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</si>
  <si>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</si>
  <si>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</si>
  <si>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</si>
  <si>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</si>
  <si>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</si>
  <si>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</si>
  <si>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</si>
  <si>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</si>
  <si>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</si>
  <si>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</si>
  <si>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</si>
  <si>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</si>
  <si>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</si>
  <si>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</si>
  <si>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</si>
  <si>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</si>
  <si>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</si>
  <si>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</si>
  <si>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</si>
  <si>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</si>
  <si>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</si>
  <si>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</si>
  <si>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</si>
  <si>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</si>
  <si>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</si>
  <si>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</si>
  <si>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</si>
  <si>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</si>
  <si>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</si>
  <si>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</si>
  <si>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</si>
  <si>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</si>
  <si>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</si>
  <si>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</si>
  <si>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</si>
  <si>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</si>
  <si>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</si>
  <si>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</si>
  <si>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</si>
  <si>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</si>
  <si>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</si>
  <si>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</si>
  <si>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</si>
  <si>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</si>
  <si>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</si>
  <si>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</si>
  <si>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</si>
  <si>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</si>
  <si>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</si>
  <si>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</si>
  <si>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</si>
  <si>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</si>
  <si>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</si>
  <si>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</si>
  <si>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</si>
  <si>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</si>
  <si>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</si>
  <si>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</si>
  <si>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</si>
  <si>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</si>
  <si>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</si>
  <si>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</si>
  <si>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</si>
  <si>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</si>
  <si>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</si>
  <si>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</si>
  <si>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</si>
  <si>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</si>
  <si>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</si>
  <si>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</si>
  <si>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</si>
  <si>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</si>
  <si>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</si>
  <si>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</si>
  <si>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</si>
  <si>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</si>
  <si>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</si>
  <si>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</si>
  <si>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</si>
  <si>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</si>
  <si>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</si>
  <si>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</si>
  <si>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</si>
  <si>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</si>
  <si>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</si>
  <si>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</si>
  <si>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</si>
  <si>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</si>
  <si>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</si>
  <si>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</si>
  <si>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</si>
  <si>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</si>
  <si>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</si>
  <si>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</si>
  <si>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</si>
  <si>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</si>
  <si>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</si>
  <si>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</si>
  <si>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</si>
  <si>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</si>
  <si>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</si>
  <si>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</si>
  <si>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</si>
  <si>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</si>
  <si>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</si>
  <si>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</si>
  <si>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</si>
  <si>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</si>
  <si>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</si>
  <si>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</si>
  <si>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</si>
  <si>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</si>
  <si>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</si>
  <si>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</si>
  <si>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</si>
  <si>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</si>
  <si>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</si>
  <si>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</si>
  <si>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</si>
  <si>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</si>
  <si>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</si>
  <si>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</si>
  <si>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</si>
  <si>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</si>
  <si>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</si>
  <si>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</si>
  <si>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</si>
  <si>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</si>
  <si>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</si>
  <si>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</si>
  <si>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</si>
  <si>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</si>
  <si>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</si>
  <si>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</si>
  <si>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</si>
  <si>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</si>
  <si>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</si>
  <si>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</si>
  <si>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</si>
  <si>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</si>
  <si>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</si>
  <si>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</si>
  <si>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</si>
  <si>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</si>
  <si>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</si>
  <si>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</si>
  <si>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</si>
  <si>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</si>
  <si>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</si>
  <si>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</si>
  <si>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</si>
  <si>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</si>
  <si>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</si>
  <si>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</si>
  <si>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</si>
  <si>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</si>
  <si>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</si>
  <si>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</si>
  <si>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</si>
  <si>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</si>
  <si>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</si>
  <si>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</si>
  <si>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</si>
  <si>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</si>
  <si>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</si>
  <si>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</si>
  <si>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</si>
  <si>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</si>
  <si>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</si>
  <si>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</si>
  <si>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</si>
  <si>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</si>
  <si>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</si>
  <si>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</si>
  <si>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</si>
  <si>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</si>
  <si>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</si>
  <si>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</si>
  <si>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</si>
  <si>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</si>
  <si>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</si>
  <si>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</si>
  <si>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</si>
  <si>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</si>
  <si>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</si>
  <si>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</si>
  <si>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</si>
  <si>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</si>
  <si>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</si>
  <si>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</si>
  <si>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</si>
  <si>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</si>
  <si>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</si>
  <si>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</si>
  <si>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</si>
  <si>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</si>
  <si>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</si>
  <si>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</si>
  <si>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</si>
  <si>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</si>
  <si>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</si>
  <si>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</si>
  <si>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</si>
  <si>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</si>
  <si>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</si>
  <si>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</si>
  <si>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</si>
  <si>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</si>
  <si>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</si>
  <si>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</si>
  <si>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</si>
  <si>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</si>
  <si>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</si>
  <si>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</si>
  <si>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</si>
  <si>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</si>
  <si>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</si>
  <si>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</si>
  <si>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</si>
  <si>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</si>
  <si>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</si>
  <si>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</si>
  <si>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</si>
  <si>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</si>
  <si>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</si>
  <si>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</si>
  <si>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</si>
  <si>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</si>
  <si>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</si>
  <si>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</si>
  <si>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</si>
  <si>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</si>
  <si>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</si>
  <si>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</si>
  <si>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</si>
  <si>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</si>
  <si>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</si>
  <si>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</si>
  <si>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</si>
  <si>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</si>
  <si>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</si>
  <si>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</si>
  <si>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</si>
  <si>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</si>
  <si>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</si>
  <si>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</si>
  <si>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</si>
  <si>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</si>
  <si>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</si>
  <si>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</si>
  <si>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</si>
  <si>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</si>
  <si>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</si>
  <si>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</si>
  <si>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</si>
  <si>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</si>
  <si>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</si>
  <si>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</si>
  <si>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</si>
  <si>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</si>
  <si>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</si>
  <si>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</si>
  <si>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</si>
  <si>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</si>
  <si>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</si>
  <si>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</si>
  <si>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</si>
  <si>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</si>
  <si>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</si>
  <si>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</si>
  <si>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</si>
  <si>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</si>
  <si>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</si>
  <si>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</si>
  <si>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</si>
  <si>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</si>
  <si>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</si>
  <si>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</si>
  <si>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</si>
  <si>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</si>
  <si>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</si>
  <si>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</si>
  <si>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</si>
  <si>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</si>
  <si>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</si>
  <si>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</si>
  <si>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</si>
  <si>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</si>
  <si>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</si>
  <si>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</si>
  <si>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</si>
  <si>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</si>
  <si>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</si>
  <si>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</si>
  <si>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</si>
  <si>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</si>
  <si>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</si>
  <si>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</si>
  <si>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</si>
  <si>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</si>
  <si>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</si>
  <si>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</si>
  <si>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</si>
  <si>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</si>
  <si>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</si>
  <si>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</si>
  <si>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</si>
  <si>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</si>
  <si>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</si>
  <si>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</si>
  <si>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</si>
  <si>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</si>
  <si>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</si>
  <si>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</si>
  <si>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</si>
  <si>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</si>
  <si>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</si>
  <si>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</si>
  <si>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</si>
  <si>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</si>
  <si>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</si>
  <si>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</si>
  <si>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</si>
  <si>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</si>
  <si>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</si>
  <si>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</si>
  <si>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</si>
  <si>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</si>
  <si>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</si>
  <si>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</si>
  <si>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</si>
  <si>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</si>
  <si>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</si>
  <si>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</si>
  <si>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</si>
  <si>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</si>
  <si>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</si>
  <si>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</si>
  <si>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</si>
  <si>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</si>
  <si>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</si>
  <si>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</si>
  <si>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</si>
  <si>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</si>
  <si>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</si>
  <si>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</si>
  <si>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</si>
  <si>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</si>
  <si>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</si>
  <si>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</si>
  <si>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</si>
  <si>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</si>
  <si>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</si>
  <si>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</si>
  <si>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</si>
  <si>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</si>
  <si>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</si>
  <si>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</si>
  <si>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</si>
  <si>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</si>
  <si>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</si>
  <si>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</si>
  <si>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</si>
  <si>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</si>
  <si>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</si>
  <si>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</si>
  <si>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</si>
  <si>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</si>
  <si>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</si>
  <si>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</si>
  <si>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</si>
  <si>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</si>
  <si>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</si>
  <si>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</si>
  <si>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</si>
  <si>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</si>
  <si>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</si>
  <si>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</si>
  <si>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</si>
  <si>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</si>
  <si>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</si>
  <si>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</si>
  <si>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</si>
  <si>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</si>
  <si>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</si>
  <si>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</si>
  <si>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</si>
  <si>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</si>
  <si>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</si>
  <si>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</si>
  <si>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</si>
  <si>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</si>
  <si>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</si>
  <si>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</si>
  <si>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</si>
  <si>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</si>
  <si>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</si>
  <si>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</si>
  <si>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</si>
  <si>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</si>
  <si>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</si>
  <si>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</si>
  <si>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</si>
  <si>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</si>
  <si>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</si>
  <si>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</si>
  <si>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</si>
  <si>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</si>
  <si>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</si>
  <si>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</si>
  <si>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</si>
  <si>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</si>
  <si>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</si>
  <si>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</si>
  <si>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</si>
  <si>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</si>
  <si>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</si>
  <si>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</si>
  <si>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</si>
  <si>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</si>
  <si>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</si>
  <si>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</si>
  <si>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</si>
  <si>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</si>
  <si>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</si>
  <si>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</si>
  <si>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</si>
  <si>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</si>
  <si>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</si>
  <si>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</si>
  <si>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</si>
  <si>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</si>
  <si>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</si>
  <si>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</si>
  <si>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</si>
  <si>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</si>
  <si>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</si>
  <si>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</si>
  <si>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</si>
  <si>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</si>
  <si>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</si>
  <si>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</si>
  <si>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</si>
  <si>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</si>
  <si>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</si>
  <si>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</si>
  <si>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</si>
  <si>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</si>
  <si>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</si>
  <si>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</si>
  <si>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</si>
  <si>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</si>
  <si>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</si>
  <si>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</si>
  <si>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</si>
  <si>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</si>
  <si>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</si>
  <si>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</si>
  <si>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</si>
  <si>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</si>
  <si>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</si>
  <si>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</si>
  <si>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</si>
  <si>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</si>
  <si>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</si>
  <si>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</si>
  <si>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</si>
  <si>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</si>
  <si>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</si>
  <si>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</si>
  <si>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</si>
  <si>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</si>
  <si>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</si>
  <si>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</si>
  <si>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</si>
  <si>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</si>
  <si>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</si>
  <si>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</si>
  <si>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</si>
  <si>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</si>
  <si>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</si>
  <si>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</si>
  <si>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</si>
  <si>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</si>
  <si>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</si>
  <si>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</si>
  <si>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</si>
  <si>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</si>
  <si>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</si>
  <si>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</si>
  <si>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</si>
  <si>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</si>
  <si>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</si>
  <si>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</si>
  <si>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</si>
  <si>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</si>
  <si>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</si>
  <si>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</si>
  <si>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</si>
  <si>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</si>
  <si>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</si>
  <si>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</si>
  <si>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</si>
  <si>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</si>
  <si>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</si>
  <si>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</si>
  <si>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</si>
  <si>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</si>
  <si>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</si>
  <si>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</si>
  <si>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</si>
  <si>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</si>
  <si>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</si>
  <si>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</si>
  <si>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</si>
  <si>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</si>
  <si>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</si>
  <si>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</si>
  <si>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</si>
  <si>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</si>
  <si>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</si>
  <si>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</si>
  <si>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</si>
  <si>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</si>
  <si>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</si>
  <si>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</si>
  <si>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</si>
  <si>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</si>
  <si>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</si>
  <si>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</si>
  <si>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</si>
  <si>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</si>
  <si>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</si>
  <si>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</si>
  <si>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</si>
  <si>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</si>
  <si>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</si>
  <si>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</si>
  <si>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</si>
  <si>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</si>
  <si>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</si>
  <si>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</si>
  <si>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</si>
  <si>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</si>
  <si>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</si>
  <si>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</si>
  <si>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</si>
  <si>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</si>
  <si>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</si>
  <si>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</si>
  <si>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</si>
  <si>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</si>
  <si>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</si>
  <si>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</si>
  <si>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</si>
  <si>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</si>
  <si>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</si>
  <si>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</si>
  <si>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</si>
  <si>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</si>
  <si>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</si>
  <si>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</si>
  <si>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</si>
  <si>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</si>
  <si>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</si>
  <si>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</si>
  <si>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</si>
  <si>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</si>
  <si>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</si>
  <si>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</si>
  <si>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</si>
  <si>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</si>
  <si>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</si>
  <si>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</si>
  <si>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</si>
  <si>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</si>
  <si>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</si>
  <si>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</si>
  <si>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</si>
  <si>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</si>
  <si>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</si>
  <si>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</si>
  <si>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</si>
  <si>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</si>
  <si>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</si>
  <si>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</si>
  <si>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</si>
  <si>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</si>
  <si>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</si>
  <si>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</si>
  <si>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</si>
  <si>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</si>
  <si>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</si>
  <si>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</si>
  <si>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</si>
  <si>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</si>
  <si>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</si>
  <si>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</si>
  <si>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</si>
  <si>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</si>
  <si>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</si>
  <si>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</si>
  <si>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</si>
  <si>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</si>
  <si>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</si>
  <si>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</si>
  <si>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</si>
  <si>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</si>
  <si>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</si>
  <si>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</si>
  <si>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</si>
  <si>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</si>
  <si>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</si>
  <si>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</si>
  <si>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</si>
  <si>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</si>
  <si>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</si>
  <si>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</si>
  <si>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</si>
  <si>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</si>
  <si>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</si>
  <si>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</si>
  <si>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</si>
  <si>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</si>
  <si>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</si>
  <si>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</si>
  <si>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</si>
  <si>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</si>
  <si>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</si>
  <si>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</si>
  <si>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</si>
  <si>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</si>
  <si>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</si>
  <si>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</si>
  <si>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</si>
  <si>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</si>
  <si>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</si>
  <si>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</si>
  <si>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</si>
  <si>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</si>
  <si>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</si>
  <si>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</si>
  <si>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</si>
  <si>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</si>
  <si>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</si>
  <si>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</si>
  <si>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</si>
  <si>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</si>
  <si>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</si>
  <si>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</si>
  <si>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</si>
  <si>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</si>
  <si>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</si>
  <si>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</si>
  <si>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</si>
  <si>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</si>
  <si>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</si>
  <si>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</si>
  <si>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</si>
  <si>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</si>
  <si>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</si>
  <si>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</si>
  <si>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</si>
  <si>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</si>
  <si>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</si>
  <si>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</si>
  <si>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</si>
  <si>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</si>
  <si>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</si>
  <si>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</si>
  <si>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</si>
  <si>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</si>
  <si>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</si>
  <si>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</si>
  <si>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</si>
  <si>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</si>
  <si>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</si>
  <si>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</si>
  <si>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</si>
  <si>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</si>
  <si>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</si>
  <si>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</si>
  <si>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</si>
  <si>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</si>
  <si>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</si>
  <si>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</si>
  <si>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</si>
  <si>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</si>
  <si>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</si>
  <si>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</si>
  <si>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</si>
  <si>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</si>
  <si>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</si>
  <si>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</si>
  <si>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</si>
  <si>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</si>
  <si>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</si>
  <si>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</si>
  <si>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</si>
  <si>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</si>
  <si>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</si>
  <si>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</si>
  <si>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</si>
  <si>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</si>
  <si>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</si>
  <si>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</si>
  <si>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</si>
  <si>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</si>
  <si>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</si>
  <si>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</si>
  <si>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</si>
  <si>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</si>
  <si>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</si>
  <si>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</si>
  <si>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</si>
  <si>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</si>
  <si>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</si>
  <si>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</si>
  <si>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</si>
  <si>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</si>
  <si>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</si>
  <si>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</si>
  <si>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</si>
  <si>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</si>
  <si>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</si>
  <si>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</si>
  <si>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</si>
  <si>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</si>
  <si>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</si>
  <si>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</si>
  <si>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</si>
  <si>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</si>
  <si>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</si>
  <si>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</si>
  <si>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</si>
  <si>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</si>
  <si>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</si>
  <si>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</si>
  <si>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</si>
  <si>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</si>
  <si>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</si>
  <si>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</si>
  <si>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</si>
  <si>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</si>
  <si>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</si>
  <si>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</si>
  <si>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</si>
  <si>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</si>
  <si>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</si>
  <si>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</si>
  <si>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</si>
  <si>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</si>
  <si>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</si>
  <si>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</si>
  <si>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</si>
  <si>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</si>
  <si>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</si>
  <si>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</si>
  <si>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</si>
  <si>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</si>
  <si>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</si>
  <si>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</si>
  <si>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</si>
  <si>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</si>
  <si>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</si>
  <si>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</si>
  <si>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</si>
  <si>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</si>
  <si>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</si>
  <si>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</si>
  <si>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</si>
  <si>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</si>
  <si>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</si>
  <si>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</si>
  <si>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</si>
  <si>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</si>
  <si>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</si>
  <si>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</si>
  <si>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</si>
  <si>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</si>
  <si>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</si>
  <si>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</si>
  <si>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</si>
  <si>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</si>
  <si>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</si>
  <si>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</si>
  <si>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</si>
  <si>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</si>
  <si>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</si>
  <si>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</si>
  <si>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</si>
  <si>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</si>
  <si>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</si>
  <si>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</si>
  <si>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</si>
  <si>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</si>
  <si>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</si>
  <si>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</si>
  <si>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</si>
  <si>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</si>
  <si>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</si>
  <si>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</si>
  <si>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</si>
  <si>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</si>
  <si>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</si>
  <si>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</si>
  <si>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</si>
  <si>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</si>
  <si>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</si>
  <si>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</si>
  <si>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</si>
  <si>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</si>
  <si>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</si>
  <si>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</si>
  <si>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</si>
  <si>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</si>
  <si>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</si>
  <si>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</si>
  <si>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</si>
  <si>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</si>
  <si>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</si>
  <si>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</si>
  <si>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</si>
  <si>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</si>
  <si>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</si>
  <si>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</si>
  <si>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</si>
  <si>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</si>
  <si>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</si>
  <si>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</si>
  <si>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</si>
  <si>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</si>
  <si>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</si>
  <si>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</si>
  <si>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</si>
  <si>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</si>
  <si>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</si>
  <si>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</si>
  <si>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</si>
  <si>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</si>
  <si>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</si>
  <si>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</si>
  <si>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</si>
  <si>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</si>
  <si>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</si>
  <si>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</si>
  <si>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</si>
  <si>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</si>
  <si>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</si>
  <si>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</si>
  <si>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</si>
  <si>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</si>
  <si>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</si>
  <si>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</si>
  <si>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</si>
  <si>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</si>
  <si>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</si>
  <si>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</si>
  <si>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</si>
  <si>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</si>
  <si>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</si>
  <si>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</si>
  <si>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</si>
  <si>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</si>
  <si>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</si>
  <si>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</si>
  <si>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</si>
  <si>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</si>
  <si>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</si>
  <si>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</si>
  <si>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</si>
  <si>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</si>
  <si>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</si>
  <si>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</si>
  <si>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</si>
  <si>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</si>
  <si>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</si>
  <si>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</si>
  <si>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</si>
  <si>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</si>
  <si>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</si>
  <si>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</si>
  <si>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</si>
  <si>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</si>
  <si>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</si>
  <si>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</si>
  <si>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</si>
  <si>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</si>
  <si>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</si>
  <si>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</si>
  <si>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</si>
  <si>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</si>
  <si>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</si>
  <si>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</si>
  <si>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</si>
  <si>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</si>
  <si>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</si>
  <si>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</si>
  <si>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</si>
  <si>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</si>
  <si>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</si>
  <si>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</si>
  <si>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</si>
  <si>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</si>
  <si>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</si>
  <si>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</si>
  <si>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</si>
  <si>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</si>
  <si>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</si>
  <si>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</si>
  <si>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</si>
  <si>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</si>
  <si>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</si>
  <si>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</si>
  <si>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</si>
  <si>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</si>
  <si>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</si>
  <si>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</si>
  <si>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</si>
  <si>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</si>
  <si>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</si>
  <si>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</si>
  <si>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</si>
  <si>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</si>
  <si>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</si>
  <si>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</si>
  <si>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</si>
  <si>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</si>
  <si>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</si>
  <si>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</si>
  <si>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</si>
  <si>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</si>
  <si>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</si>
  <si>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</si>
  <si>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</si>
  <si>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</si>
  <si>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</si>
  <si>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</si>
  <si>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</si>
  <si>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</si>
  <si>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</si>
  <si>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</si>
  <si>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</si>
  <si>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</si>
  <si>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</si>
  <si>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</si>
  <si>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</si>
  <si>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</si>
  <si>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</si>
  <si>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</si>
  <si>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</si>
  <si>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</si>
  <si>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</si>
  <si>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</si>
  <si>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</si>
  <si>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</si>
  <si>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</si>
  <si>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</si>
  <si>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</si>
  <si>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</si>
  <si>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</si>
  <si>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</si>
  <si>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</si>
  <si>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</si>
  <si>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</si>
  <si>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</si>
  <si>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</si>
  <si>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</si>
  <si>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</si>
  <si>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</si>
  <si>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</si>
  <si>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</si>
  <si>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</si>
  <si>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</si>
  <si>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</si>
  <si>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</si>
  <si>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</si>
  <si>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</si>
  <si>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</si>
  <si>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</si>
  <si>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</si>
  <si>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</si>
  <si>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</si>
  <si>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</si>
  <si>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</si>
  <si>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</si>
  <si>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</si>
  <si>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</si>
  <si>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</si>
  <si>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</si>
  <si>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</si>
  <si>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</si>
  <si>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</si>
  <si>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</si>
  <si>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</si>
  <si>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</si>
  <si>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</si>
  <si>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</si>
  <si>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</si>
  <si>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</si>
  <si>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</si>
  <si>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</si>
  <si>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</si>
  <si>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</si>
  <si>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</si>
  <si>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</si>
  <si>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</si>
  <si>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</si>
  <si>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</si>
  <si>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</si>
  <si>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</si>
  <si>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</si>
  <si>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</si>
  <si>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</si>
  <si>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</si>
  <si>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</si>
  <si>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</si>
  <si>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</si>
  <si>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</si>
  <si>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</si>
  <si>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</si>
  <si>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</si>
  <si>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</si>
  <si>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</si>
  <si>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</si>
  <si>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</si>
  <si>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</si>
  <si>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</si>
  <si>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</si>
  <si>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</si>
  <si>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</si>
  <si>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</si>
  <si>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</si>
  <si>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</si>
  <si>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</si>
  <si>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</si>
  <si>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</si>
  <si>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</si>
  <si>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</si>
  <si>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</si>
  <si>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</si>
  <si>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</si>
  <si>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</si>
  <si>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</si>
  <si>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</si>
  <si>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</si>
  <si>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</si>
  <si>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</si>
  <si>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</si>
  <si>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</si>
  <si>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</si>
  <si>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</si>
  <si>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</si>
  <si>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</si>
  <si>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</si>
  <si>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</si>
  <si>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</si>
  <si>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</si>
  <si>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</si>
  <si>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</si>
  <si>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</si>
  <si>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</si>
  <si>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</si>
  <si>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</si>
  <si>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</si>
  <si>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</si>
  <si>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</si>
  <si>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</si>
  <si>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</si>
  <si>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</si>
  <si>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</si>
  <si>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</si>
  <si>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</si>
  <si>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</si>
  <si>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</si>
  <si>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</si>
  <si>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</si>
  <si>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</si>
  <si>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</si>
  <si>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</si>
  <si>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</si>
  <si>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</si>
  <si>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</si>
  <si>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</si>
  <si>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</si>
  <si>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</si>
  <si>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</si>
  <si>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</si>
  <si>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</si>
  <si>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</si>
  <si>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</si>
  <si>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</si>
  <si>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</si>
  <si>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</si>
  <si>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</si>
  <si>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</si>
  <si>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</si>
  <si>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</si>
  <si>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</si>
  <si>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</si>
  <si>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</si>
  <si>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</si>
  <si>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</si>
  <si>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</si>
  <si>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</si>
  <si>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</si>
  <si>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</si>
  <si>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</si>
  <si>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</si>
  <si>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</si>
  <si>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</si>
  <si>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</si>
  <si>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</si>
  <si>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</si>
  <si>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</si>
  <si>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</si>
  <si>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</si>
  <si>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</si>
  <si>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</si>
  <si>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</si>
  <si>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</si>
  <si>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</si>
  <si>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</si>
  <si>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</si>
  <si>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</si>
  <si>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</si>
  <si>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</si>
  <si>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</si>
  <si>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</si>
  <si>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</si>
  <si>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</si>
  <si>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</si>
  <si>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</si>
  <si>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</si>
  <si>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</si>
  <si>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</si>
  <si>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</si>
  <si>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</si>
  <si>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</si>
  <si>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</si>
  <si>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</si>
  <si>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</si>
  <si>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</si>
  <si>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</si>
  <si>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</si>
  <si>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</si>
  <si>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</si>
  <si>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</si>
  <si>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</si>
  <si>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</si>
  <si>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</si>
  <si>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</si>
  <si>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</si>
  <si>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</si>
  <si>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</si>
  <si>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</si>
  <si>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</si>
  <si>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</si>
  <si>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</si>
  <si>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</si>
  <si>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</si>
  <si>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</si>
  <si>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</si>
  <si>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</si>
  <si>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</si>
  <si>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</si>
  <si>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</si>
  <si>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</si>
  <si>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</si>
  <si>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</si>
  <si>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</si>
  <si>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</si>
  <si>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</si>
  <si>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</si>
  <si>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</si>
  <si>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</si>
  <si>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</si>
  <si>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</si>
  <si>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</si>
  <si>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</si>
  <si>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</si>
  <si>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</si>
  <si>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</si>
  <si>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</si>
  <si>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</si>
  <si>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</si>
  <si>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</si>
  <si>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</si>
  <si>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</si>
  <si>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</si>
  <si>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</si>
  <si>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</si>
  <si>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</si>
  <si>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</si>
  <si>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</si>
  <si>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</si>
  <si>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</si>
  <si>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</si>
  <si>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</si>
  <si>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</si>
  <si>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</si>
  <si>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</si>
  <si>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</si>
  <si>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</si>
  <si>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</si>
  <si>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</si>
  <si>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</si>
  <si>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</si>
  <si>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</si>
  <si>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</si>
  <si>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</si>
  <si>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</si>
  <si>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</si>
  <si>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</si>
  <si>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</si>
  <si>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</si>
  <si>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</si>
  <si>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</si>
  <si>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</si>
  <si>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</si>
  <si>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</si>
  <si>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</si>
  <si>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</si>
  <si>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</si>
  <si>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</si>
  <si>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</si>
  <si>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</si>
  <si>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</si>
  <si>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</si>
  <si>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</si>
  <si>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</si>
  <si>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</si>
  <si>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</si>
  <si>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</si>
  <si>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</si>
  <si>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</si>
  <si>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</si>
  <si>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</si>
  <si>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</si>
  <si>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</si>
  <si>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</si>
  <si>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</si>
  <si>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</si>
  <si>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</si>
  <si>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</si>
  <si>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</si>
  <si>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</si>
  <si>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</si>
  <si>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</si>
  <si>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</si>
  <si>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</si>
  <si>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</si>
  <si>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</si>
  <si>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</si>
  <si>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</si>
  <si>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</si>
  <si>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</si>
  <si>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</si>
  <si>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</si>
  <si>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</si>
  <si>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</si>
  <si>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</si>
  <si>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</si>
  <si>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</si>
  <si>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</si>
  <si>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</si>
  <si>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</si>
  <si>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</si>
  <si>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</si>
  <si>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</si>
  <si>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</si>
  <si>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</si>
  <si>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</si>
  <si>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</si>
  <si>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</si>
  <si>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</si>
  <si>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</si>
  <si>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</si>
  <si>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</si>
  <si>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</si>
  <si>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</si>
  <si>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</si>
  <si>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</si>
  <si>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</si>
  <si>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</si>
  <si>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</si>
  <si>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</si>
  <si>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</si>
  <si>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</si>
  <si>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</si>
  <si>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</si>
  <si>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</si>
  <si>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</si>
  <si>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</si>
  <si>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</si>
  <si>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</si>
  <si>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</si>
  <si>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</si>
  <si>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</si>
  <si>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</si>
  <si>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</si>
  <si>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</si>
  <si>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</si>
  <si>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</si>
  <si>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</si>
  <si>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</si>
  <si>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</si>
  <si>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</si>
  <si>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</si>
  <si>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</si>
  <si>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</si>
  <si>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</si>
  <si>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</si>
  <si>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</si>
  <si>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</si>
  <si>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</si>
  <si>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</si>
  <si>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</si>
  <si>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</si>
  <si>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</si>
  <si>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</si>
  <si>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</si>
  <si>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</si>
  <si>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</si>
  <si>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</si>
  <si>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</si>
  <si>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</si>
  <si>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</si>
  <si>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</si>
  <si>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</si>
  <si>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</si>
  <si>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</si>
  <si>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</si>
  <si>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</si>
  <si>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</si>
  <si>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</si>
  <si>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</si>
  <si>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</si>
  <si>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</si>
  <si>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</si>
  <si>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</si>
  <si>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</si>
  <si>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</si>
  <si>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</si>
  <si>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</si>
  <si>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</si>
  <si>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</si>
  <si>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</si>
  <si>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</si>
  <si>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</si>
  <si>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</si>
  <si>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</si>
  <si>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</si>
  <si>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</si>
  <si>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</si>
  <si>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</si>
  <si>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</si>
  <si>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</si>
  <si>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</si>
  <si>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</si>
  <si>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</si>
  <si>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</si>
  <si>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</si>
  <si>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</si>
  <si>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</si>
  <si>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</si>
  <si>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</si>
  <si>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</si>
  <si>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</si>
  <si>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</si>
  <si>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</si>
  <si>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</si>
  <si>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</si>
  <si>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</si>
  <si>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</si>
  <si>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</si>
  <si>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</si>
  <si>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</si>
  <si>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</si>
  <si>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</si>
  <si>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</si>
  <si>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</si>
  <si>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</si>
  <si>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</si>
  <si>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</si>
  <si>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</si>
  <si>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</si>
  <si>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</si>
  <si>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</si>
  <si>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</si>
  <si>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</si>
  <si>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</si>
  <si>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</si>
  <si>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</si>
  <si>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</si>
  <si>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</si>
  <si>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</si>
  <si>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</si>
  <si>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</si>
  <si>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</si>
  <si>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</si>
  <si>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</si>
  <si>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</si>
  <si>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</si>
  <si>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</si>
  <si>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</si>
  <si>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</si>
  <si>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</si>
  <si>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</si>
  <si>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</si>
  <si>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</si>
  <si>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</si>
  <si>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</si>
  <si>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</si>
  <si>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</si>
  <si>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</si>
  <si>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</si>
  <si>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</si>
  <si>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</si>
  <si>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</si>
  <si>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</si>
  <si>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</si>
  <si>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</si>
  <si>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</si>
  <si>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</si>
  <si>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</si>
  <si>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</si>
  <si>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</si>
  <si>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</si>
  <si>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</si>
  <si>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</si>
  <si>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</si>
  <si>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</si>
  <si>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</si>
  <si>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</si>
  <si>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</si>
  <si>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</si>
  <si>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</si>
  <si>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</si>
  <si>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</si>
  <si>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</si>
  <si>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</si>
  <si>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</si>
  <si>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</si>
  <si>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</si>
  <si>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</si>
  <si>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</si>
  <si>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</si>
  <si>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</si>
  <si>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</si>
  <si>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</si>
  <si>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</si>
  <si>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</si>
  <si>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</si>
  <si>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</si>
  <si>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</si>
  <si>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</si>
  <si>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</si>
  <si>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</si>
  <si>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</si>
  <si>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</si>
  <si>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</si>
  <si>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</si>
  <si>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</si>
  <si>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</si>
  <si>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</si>
  <si>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</si>
  <si>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</si>
  <si>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</si>
  <si>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</si>
  <si>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</si>
  <si>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</si>
  <si>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</si>
  <si>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</si>
  <si>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</si>
  <si>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</si>
  <si>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</si>
  <si>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</si>
  <si>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</si>
  <si>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</si>
  <si>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</si>
  <si>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</si>
  <si>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</si>
  <si>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</si>
  <si>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</si>
  <si>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</si>
  <si>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</si>
  <si>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</si>
  <si>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</si>
  <si>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</si>
  <si>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</si>
  <si>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</si>
  <si>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</si>
  <si>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</si>
  <si>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</si>
  <si>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</si>
  <si>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</si>
  <si>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</si>
  <si>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</si>
  <si>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</si>
  <si>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</si>
  <si>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</si>
  <si>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</si>
  <si>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</si>
  <si>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</si>
  <si>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</si>
  <si>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</si>
  <si>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</si>
  <si>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</si>
  <si>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</si>
  <si>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</si>
  <si>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</si>
  <si>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</si>
  <si>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</si>
  <si>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</si>
  <si>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</si>
  <si>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</si>
  <si>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</si>
  <si>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</si>
  <si>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</si>
  <si>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</si>
  <si>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</si>
  <si>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</si>
  <si>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</si>
  <si>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</si>
  <si>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</si>
  <si>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</si>
  <si>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</si>
  <si>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</si>
  <si>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</si>
  <si>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</si>
  <si>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</si>
  <si>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</si>
  <si>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</si>
  <si>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</si>
  <si>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</si>
  <si>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</si>
  <si>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</si>
  <si>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</si>
  <si>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</si>
  <si>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</si>
  <si>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</si>
  <si>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</si>
  <si>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</si>
  <si>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</si>
  <si>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</si>
  <si>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</si>
  <si>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</si>
  <si>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</si>
  <si>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</si>
  <si>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</si>
  <si>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</si>
  <si>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</si>
  <si>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</si>
  <si>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</si>
  <si>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</si>
  <si>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</si>
  <si>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</si>
  <si>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</si>
  <si>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</si>
  <si>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</si>
  <si>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</si>
  <si>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</si>
  <si>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</si>
  <si>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</si>
  <si>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</si>
  <si>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</si>
  <si>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</si>
  <si>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</si>
  <si>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</si>
  <si>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</si>
  <si>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</si>
  <si>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</si>
  <si>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</si>
  <si>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</si>
  <si>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</si>
  <si>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</si>
  <si>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</si>
  <si>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</si>
  <si>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</si>
  <si>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</si>
  <si>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</si>
  <si>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</si>
  <si>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</si>
  <si>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</si>
  <si>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</si>
  <si>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</si>
  <si>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</si>
  <si>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</si>
  <si>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</si>
  <si>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</si>
  <si>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</si>
  <si>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</si>
  <si>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</si>
  <si>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</si>
  <si>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</si>
  <si>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</si>
  <si>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</si>
  <si>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</si>
  <si>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</si>
  <si>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</si>
  <si>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</si>
  <si>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</si>
  <si>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</si>
  <si>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</si>
  <si>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</si>
  <si>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</si>
  <si>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</si>
  <si>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</si>
  <si>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</si>
  <si>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</si>
  <si>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</si>
  <si>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</si>
  <si>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</si>
  <si>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</si>
  <si>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</si>
  <si>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</si>
  <si>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</si>
  <si>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</si>
  <si>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</si>
  <si>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</si>
  <si>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</si>
  <si>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</si>
  <si>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</si>
  <si>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</si>
  <si>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</si>
  <si>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</si>
  <si>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</si>
  <si>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</si>
  <si>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</si>
  <si>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</si>
  <si>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</si>
  <si>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</si>
  <si>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</si>
  <si>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</si>
  <si>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</si>
  <si>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</si>
  <si>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</si>
  <si>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</si>
  <si>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</si>
  <si>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</si>
  <si>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</si>
  <si>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</si>
  <si>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</si>
  <si>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</si>
  <si>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</si>
  <si>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</si>
  <si>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</si>
  <si>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</si>
  <si>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</si>
  <si>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</si>
  <si>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</si>
  <si>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</si>
  <si>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</si>
  <si>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</si>
  <si>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</si>
  <si>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</si>
  <si>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</si>
  <si>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</si>
  <si>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</si>
  <si>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</si>
  <si>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</si>
  <si>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</si>
  <si>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</si>
  <si>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</si>
  <si>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</si>
  <si>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</si>
  <si>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</si>
  <si>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</si>
  <si>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</si>
  <si>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</si>
  <si>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</si>
  <si>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</si>
  <si>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</si>
  <si>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</si>
  <si>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</si>
  <si>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</si>
  <si>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</si>
  <si>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</si>
  <si>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</si>
  <si>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</si>
  <si>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</si>
  <si>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</si>
  <si>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</si>
  <si>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</si>
  <si>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</si>
  <si>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</si>
  <si>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</si>
  <si>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</si>
  <si>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</si>
  <si>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</si>
  <si>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</si>
  <si>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</si>
  <si>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</si>
  <si>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</si>
  <si>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</si>
  <si>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</si>
  <si>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</si>
  <si>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</si>
  <si>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</si>
  <si>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</si>
  <si>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</si>
  <si>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</si>
  <si>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</si>
  <si>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</si>
  <si>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</si>
  <si>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</si>
  <si>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</si>
  <si>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</si>
  <si>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</si>
  <si>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</si>
  <si>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</si>
  <si>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</si>
  <si>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</si>
  <si>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</si>
  <si>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</si>
  <si>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</si>
  <si>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</si>
  <si>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</si>
  <si>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</si>
  <si>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</si>
  <si>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</si>
  <si>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</si>
  <si>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</si>
  <si>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</si>
  <si>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</si>
  <si>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</si>
  <si>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</si>
  <si>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</si>
  <si>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</si>
  <si>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</si>
  <si>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</si>
  <si>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</si>
  <si>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</si>
  <si>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</si>
  <si>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</si>
  <si>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</si>
  <si>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</si>
  <si>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</si>
  <si>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</si>
  <si>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</si>
  <si>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</si>
  <si>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</si>
  <si>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</si>
  <si>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</si>
  <si>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</si>
  <si>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</si>
  <si>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</si>
  <si>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</si>
  <si>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</si>
  <si>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</si>
  <si>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</si>
  <si>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</si>
  <si>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</si>
  <si>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</si>
  <si>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</si>
  <si>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</si>
  <si>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</si>
  <si>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</si>
  <si>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</si>
  <si>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</si>
  <si>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</si>
  <si>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</si>
  <si>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</si>
  <si>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</si>
  <si>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</si>
  <si>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</si>
  <si>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</si>
  <si>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</si>
  <si>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</si>
  <si>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</si>
  <si>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</si>
  <si>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</si>
  <si>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</si>
  <si>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</si>
  <si>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</si>
  <si>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</si>
  <si>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</si>
  <si>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</si>
  <si>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</si>
  <si>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</si>
  <si>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</si>
  <si>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</si>
  <si>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</si>
  <si>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</si>
  <si>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</si>
  <si>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</si>
  <si>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</si>
  <si>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</si>
  <si>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</si>
  <si>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</si>
  <si>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</si>
  <si>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</si>
  <si>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</si>
  <si>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</si>
  <si>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</si>
  <si>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</si>
  <si>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</si>
  <si>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</si>
  <si>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</si>
  <si>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</si>
  <si>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</si>
  <si>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</si>
  <si>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</si>
  <si>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</si>
  <si>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</si>
  <si>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</si>
  <si>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</si>
  <si>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</si>
  <si>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</si>
  <si>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</si>
  <si>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</si>
  <si>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</si>
  <si>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</si>
  <si>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</si>
  <si>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</si>
  <si>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</si>
  <si>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</si>
  <si>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</si>
  <si>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</si>
  <si>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</si>
  <si>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</si>
  <si>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</si>
  <si>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</si>
  <si>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</si>
  <si>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</si>
  <si>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</si>
  <si>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</si>
  <si>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</si>
  <si>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</si>
  <si>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</si>
  <si>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</si>
  <si>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</si>
  <si>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</si>
  <si>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</si>
  <si>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</si>
  <si>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</si>
  <si>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</si>
  <si>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</si>
  <si>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</si>
  <si>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</si>
  <si>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</si>
  <si>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</si>
  <si>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</si>
  <si>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</si>
  <si>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</si>
  <si>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</si>
  <si>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</si>
  <si>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</si>
  <si>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</si>
  <si>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</si>
  <si>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</si>
  <si>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</si>
  <si>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</si>
  <si>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</si>
  <si>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</si>
  <si>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</si>
  <si>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</si>
  <si>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</si>
  <si>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</si>
  <si>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</si>
  <si>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</si>
  <si>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</si>
  <si>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</si>
  <si>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</si>
  <si>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</si>
  <si>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</si>
  <si>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</si>
  <si>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</si>
  <si>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</si>
  <si>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</si>
  <si>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</si>
  <si>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</si>
  <si>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</si>
  <si>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</si>
  <si>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</si>
  <si>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</si>
  <si>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</si>
  <si>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</si>
  <si>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</si>
  <si>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</si>
  <si>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</si>
  <si>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</si>
  <si>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</si>
  <si>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</si>
  <si>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</si>
  <si>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</si>
  <si>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</si>
  <si>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</si>
  <si>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</si>
  <si>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</si>
  <si>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</si>
  <si>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</si>
  <si>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</si>
  <si>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</si>
  <si>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</si>
  <si>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</si>
  <si>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</si>
  <si>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</si>
  <si>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</si>
  <si>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</si>
  <si>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</si>
  <si>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</si>
  <si>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</si>
  <si>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</si>
  <si>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</si>
  <si>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</si>
  <si>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</si>
  <si>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</si>
  <si>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</si>
  <si>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</si>
  <si>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</si>
  <si>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</si>
  <si>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</si>
  <si>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</si>
  <si>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</si>
  <si>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</si>
  <si>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</si>
  <si>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</si>
  <si>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</si>
  <si>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</si>
  <si>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</si>
  <si>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</si>
  <si>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</si>
  <si>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</si>
  <si>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</si>
  <si>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</si>
  <si>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</si>
  <si>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</si>
  <si>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</si>
  <si>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</si>
  <si>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</si>
  <si>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</si>
  <si>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</si>
  <si>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</si>
  <si>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</si>
  <si>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</si>
  <si>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</si>
  <si>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</si>
  <si>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</si>
  <si>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</si>
  <si>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</si>
  <si>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</si>
  <si>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</si>
  <si>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</si>
  <si>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</si>
  <si>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</si>
  <si>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</si>
  <si>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</si>
  <si>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</si>
  <si>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</si>
  <si>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</si>
  <si>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</si>
  <si>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</si>
  <si>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</si>
  <si>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</si>
  <si>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</si>
  <si>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</si>
  <si>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</si>
  <si>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</si>
  <si>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</si>
  <si>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</si>
  <si>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</si>
  <si>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</si>
  <si>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</si>
  <si>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</si>
  <si>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</si>
  <si>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</si>
  <si>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</si>
  <si>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</si>
  <si>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</si>
  <si>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</si>
  <si>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</si>
  <si>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</si>
  <si>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</si>
  <si>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</si>
  <si>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</si>
  <si>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</si>
  <si>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</si>
  <si>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</si>
  <si>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</si>
  <si>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</si>
  <si>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</si>
  <si>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</si>
  <si>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</si>
  <si>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</si>
  <si>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</si>
  <si>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</si>
  <si>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</si>
  <si>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</si>
  <si>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</si>
  <si>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</si>
  <si>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</si>
  <si>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</si>
  <si>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</si>
  <si>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</si>
  <si>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</si>
  <si>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</si>
  <si>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</si>
  <si>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</si>
  <si>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</si>
  <si>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</si>
  <si>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</si>
  <si>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</si>
  <si>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</si>
  <si>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</si>
  <si>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</si>
  <si>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</si>
  <si>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</si>
  <si>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</si>
  <si>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</si>
  <si>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</si>
  <si>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</si>
  <si>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</si>
  <si>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</si>
  <si>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</si>
  <si>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</si>
  <si>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</si>
  <si>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</si>
  <si>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</si>
  <si>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</si>
  <si>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</si>
  <si>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</si>
  <si>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</si>
  <si>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</si>
  <si>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</si>
  <si>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</si>
  <si>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</si>
  <si>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</si>
  <si>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</si>
  <si>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</si>
  <si>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</si>
  <si>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</si>
  <si>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</si>
  <si>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</si>
  <si>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</si>
  <si>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</si>
  <si>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</si>
  <si>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</si>
  <si>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</si>
  <si>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</si>
  <si>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</si>
  <si>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</si>
  <si>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</si>
  <si>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</si>
  <si>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</si>
  <si>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</si>
  <si>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</si>
  <si>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</si>
  <si>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</si>
  <si>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</si>
  <si>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</si>
  <si>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</si>
  <si>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</si>
  <si>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</si>
  <si>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</si>
  <si>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</si>
  <si>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</si>
  <si>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</si>
  <si>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</si>
  <si>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</si>
  <si>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</si>
  <si>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</si>
  <si>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</si>
  <si>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</si>
  <si>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</si>
  <si>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</si>
  <si>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</si>
  <si>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</si>
  <si>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</si>
  <si>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</si>
  <si>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</si>
  <si>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</si>
  <si>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</si>
  <si>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</si>
  <si>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</si>
  <si>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</si>
  <si>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</si>
  <si>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</si>
  <si>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</si>
  <si>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</si>
  <si>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</si>
  <si>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</si>
  <si>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</si>
  <si>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</si>
  <si>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</si>
  <si>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</si>
  <si>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</si>
  <si>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</si>
  <si>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</si>
  <si>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</si>
  <si>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</si>
  <si>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</si>
  <si>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</si>
  <si>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</si>
  <si>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</si>
  <si>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</si>
  <si>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</si>
  <si>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</si>
  <si>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</si>
  <si>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</si>
  <si>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</si>
  <si>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</si>
  <si>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</si>
  <si>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</si>
  <si>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</si>
  <si>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</si>
  <si>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</si>
  <si>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</si>
  <si>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</si>
  <si>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</si>
  <si>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</si>
  <si>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</si>
  <si>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</si>
  <si>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</si>
  <si>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</si>
  <si>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</si>
  <si>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</si>
  <si>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</si>
  <si>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</si>
  <si>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</si>
  <si>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</si>
  <si>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</si>
  <si>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</si>
  <si>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</si>
  <si>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</si>
  <si>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</si>
  <si>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</si>
  <si>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</si>
  <si>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</si>
  <si>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</si>
  <si>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</si>
  <si>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</si>
  <si>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</si>
  <si>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</si>
  <si>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</si>
  <si>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</si>
  <si>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</si>
  <si>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</si>
  <si>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</si>
  <si>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</si>
  <si>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</si>
  <si>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</si>
  <si>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</si>
  <si>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</si>
  <si>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</si>
  <si>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</si>
  <si>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</si>
  <si>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</si>
  <si>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</si>
  <si>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</si>
  <si>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</si>
  <si>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</si>
  <si>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</si>
  <si>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</si>
  <si>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</si>
  <si>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</si>
  <si>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</si>
  <si>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</si>
  <si>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</si>
  <si>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</si>
  <si>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</si>
  <si>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</si>
  <si>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</si>
  <si>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</si>
  <si>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</si>
  <si>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</si>
  <si>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</si>
  <si>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</si>
  <si>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</si>
  <si>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</si>
  <si>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</si>
  <si>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</si>
  <si>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</si>
  <si>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</si>
  <si>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</si>
  <si>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</si>
  <si>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</si>
  <si>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</si>
  <si>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</si>
  <si>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</si>
  <si>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</si>
  <si>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</si>
  <si>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</si>
  <si>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</si>
  <si>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</si>
  <si>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</si>
  <si>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</si>
  <si>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</si>
  <si>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</si>
  <si>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</si>
  <si>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</si>
  <si>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</si>
  <si>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</si>
  <si>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</si>
  <si>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</si>
  <si>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</si>
  <si>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</si>
  <si>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</si>
  <si>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</si>
  <si>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</si>
  <si>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</si>
  <si>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</si>
  <si>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</si>
  <si>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</si>
  <si>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</si>
  <si>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</si>
  <si>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</si>
  <si>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</si>
  <si>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</si>
  <si>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</si>
  <si>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</si>
  <si>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</si>
  <si>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</si>
  <si>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</si>
  <si>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</si>
  <si>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</si>
  <si>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</si>
  <si>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</si>
  <si>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</si>
  <si>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</si>
  <si>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</si>
  <si>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</si>
  <si>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</si>
  <si>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</si>
  <si>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</si>
  <si>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</si>
  <si>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</si>
  <si>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</si>
  <si>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</si>
  <si>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</si>
  <si>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</si>
  <si>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</si>
  <si>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</si>
  <si>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</si>
  <si>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</si>
  <si>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</si>
  <si>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</si>
  <si>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</si>
  <si>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</si>
  <si>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</si>
  <si>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</si>
  <si>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</si>
  <si>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</si>
  <si>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</si>
  <si>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</si>
  <si>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</si>
  <si>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</si>
  <si>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</si>
  <si>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</si>
  <si>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</si>
  <si>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</si>
  <si>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</si>
  <si>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</si>
  <si>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</si>
  <si>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</si>
  <si>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</si>
  <si>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</si>
  <si>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</si>
  <si>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</si>
  <si>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</si>
  <si>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</si>
  <si>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</si>
  <si>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</si>
  <si>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</si>
  <si>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</si>
  <si>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</si>
  <si>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</si>
  <si>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</si>
  <si>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</si>
  <si>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</si>
  <si>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</si>
  <si>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</si>
  <si>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</si>
  <si>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</si>
  <si>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</si>
  <si>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</si>
  <si>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</si>
  <si>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</si>
  <si>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</si>
  <si>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</si>
  <si>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</si>
  <si>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</si>
  <si>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</si>
  <si>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</si>
  <si>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</si>
  <si>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</si>
  <si>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</si>
  <si>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</si>
  <si>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</si>
  <si>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</si>
  <si>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</si>
  <si>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</si>
  <si>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</si>
  <si>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</si>
  <si>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</si>
  <si>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</si>
  <si>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</si>
  <si>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</si>
  <si>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</si>
  <si>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</si>
  <si>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</si>
  <si>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</si>
  <si>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</si>
  <si>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</si>
  <si>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</si>
  <si>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</si>
  <si>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</si>
  <si>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</si>
  <si>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</si>
  <si>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</si>
  <si>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</si>
  <si>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</si>
  <si>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</si>
  <si>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</si>
  <si>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</si>
  <si>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</si>
  <si>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</si>
  <si>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</si>
  <si>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</si>
  <si>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</si>
  <si>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</si>
  <si>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</si>
  <si>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</si>
  <si>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</si>
  <si>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</si>
  <si>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</si>
  <si>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</si>
  <si>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</si>
  <si>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</si>
  <si>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</si>
  <si>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</si>
  <si>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</si>
  <si>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</si>
  <si>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</si>
  <si>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</si>
  <si>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</si>
  <si>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</si>
  <si>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</si>
  <si>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</si>
  <si>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</si>
  <si>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</si>
  <si>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</si>
  <si>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</si>
  <si>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</si>
  <si>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</si>
  <si>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</si>
  <si>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</si>
  <si>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</si>
  <si>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</si>
  <si>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</si>
  <si>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</si>
  <si>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</si>
  <si>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</si>
  <si>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</si>
  <si>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</si>
  <si>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</si>
  <si>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</si>
  <si>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</si>
  <si>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</si>
  <si>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</si>
  <si>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</si>
  <si>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</si>
  <si>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</si>
  <si>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</si>
  <si>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</si>
  <si>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</si>
  <si>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</si>
  <si>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</si>
  <si>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</si>
  <si>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</si>
  <si>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</si>
  <si>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</si>
  <si>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</si>
  <si>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</si>
  <si>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</si>
  <si>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</si>
  <si>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</si>
  <si>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</si>
  <si>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</si>
  <si>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</si>
  <si>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</si>
  <si>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</si>
  <si>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</si>
  <si>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</si>
  <si>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</si>
  <si>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</si>
  <si>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</si>
  <si>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</si>
  <si>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</si>
  <si>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</si>
  <si>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</si>
  <si>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</si>
  <si>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</si>
  <si>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</si>
  <si>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</si>
  <si>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</si>
  <si>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</si>
  <si>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</si>
  <si>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</si>
  <si>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</si>
  <si>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</si>
  <si>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</si>
  <si>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</si>
  <si>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</si>
  <si>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</si>
  <si>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</si>
  <si>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</si>
  <si>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</si>
  <si>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</si>
  <si>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</si>
  <si>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</si>
  <si>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</si>
  <si>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</si>
  <si>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</si>
  <si>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</si>
  <si>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</si>
  <si>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</si>
  <si>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</si>
  <si>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</si>
  <si>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</si>
  <si>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</si>
  <si>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</si>
  <si>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</si>
  <si>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</si>
  <si>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</si>
  <si>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</si>
  <si>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</si>
  <si>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</si>
  <si>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</si>
  <si>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</si>
  <si>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</si>
  <si>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</si>
  <si>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</si>
  <si>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</si>
  <si>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</si>
  <si>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</si>
  <si>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</si>
  <si>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</si>
  <si>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</si>
  <si>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</si>
  <si>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</si>
  <si>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</si>
  <si>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</si>
  <si>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</si>
  <si>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</si>
  <si>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</si>
  <si>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</si>
  <si>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</si>
  <si>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</si>
  <si>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</si>
  <si>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</si>
  <si>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</si>
  <si>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</si>
  <si>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</si>
  <si>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</si>
  <si>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</si>
  <si>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</si>
  <si>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</si>
  <si>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</si>
  <si>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</si>
  <si>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</si>
  <si>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</si>
  <si>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</si>
  <si>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</si>
  <si>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</si>
  <si>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</si>
  <si>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</si>
  <si>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</si>
  <si>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</si>
  <si>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</si>
  <si>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</si>
  <si>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</si>
  <si>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</si>
  <si>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</si>
  <si>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</si>
  <si>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</si>
  <si>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</si>
  <si>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</si>
  <si>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</si>
  <si>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</si>
  <si>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</si>
  <si>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</si>
  <si>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</si>
  <si>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</si>
  <si>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</si>
  <si>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</si>
  <si>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</si>
  <si>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</si>
  <si>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</si>
  <si>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</si>
  <si>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</si>
  <si>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</si>
  <si>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</si>
  <si>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</si>
  <si>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</si>
  <si>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</si>
  <si>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</si>
  <si>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</si>
  <si>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</si>
  <si>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</si>
  <si>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</si>
  <si>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</si>
  <si>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</si>
  <si>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</si>
  <si>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</si>
  <si>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</si>
  <si>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</si>
  <si>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</si>
  <si>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</si>
  <si>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</si>
  <si>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</si>
  <si>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</si>
  <si>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</si>
  <si>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</si>
  <si>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</si>
  <si>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</si>
  <si>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</si>
  <si>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</si>
  <si>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</si>
  <si>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</si>
  <si>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</si>
  <si>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</si>
  <si>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</si>
  <si>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</si>
  <si>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</si>
  <si>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</si>
  <si>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</si>
  <si>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</si>
  <si>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</si>
  <si>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</si>
  <si>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</si>
  <si>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</si>
  <si>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</si>
  <si>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</si>
  <si>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</si>
  <si>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</si>
  <si>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</si>
  <si>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</si>
  <si>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</si>
  <si>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</si>
  <si>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</si>
  <si>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</si>
  <si>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</si>
  <si>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</si>
  <si>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</si>
  <si>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</si>
  <si>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</si>
  <si>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</si>
  <si>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</si>
  <si>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</si>
  <si>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</si>
  <si>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</si>
  <si>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</si>
  <si>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</si>
  <si>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</si>
  <si>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</si>
  <si>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</si>
  <si>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</si>
  <si>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</si>
  <si>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</si>
  <si>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</si>
  <si>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</si>
  <si>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</si>
  <si>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</si>
  <si>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</si>
  <si>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</si>
  <si>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</si>
  <si>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</si>
  <si>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</si>
  <si>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</si>
  <si>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</si>
  <si>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</si>
  <si>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</si>
  <si>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</si>
  <si>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</si>
  <si>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</si>
  <si>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</si>
  <si>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</si>
  <si>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</si>
  <si>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</si>
  <si>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</si>
  <si>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</si>
  <si>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</si>
  <si>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</si>
  <si>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</si>
  <si>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</si>
  <si>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</si>
  <si>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</si>
  <si>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</si>
  <si>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</si>
  <si>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</si>
  <si>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</si>
  <si>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</si>
  <si>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</si>
  <si>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</si>
  <si>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</si>
  <si>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</si>
  <si>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</si>
  <si>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</si>
  <si>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</si>
  <si>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</si>
  <si>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</si>
  <si>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</si>
  <si>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</si>
  <si>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</si>
  <si>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</si>
  <si>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</si>
  <si>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</si>
  <si>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</si>
  <si>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</si>
  <si>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</si>
  <si>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</si>
  <si>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</si>
  <si>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</si>
  <si>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</si>
  <si>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</si>
  <si>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</si>
  <si>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</si>
  <si>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</si>
  <si>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</si>
  <si>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</si>
  <si>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</si>
  <si>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</si>
  <si>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</si>
  <si>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</si>
  <si>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</si>
  <si>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</si>
  <si>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</si>
  <si>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</si>
  <si>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</si>
  <si>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</si>
  <si>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</si>
  <si>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</si>
  <si>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</si>
  <si>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</si>
  <si>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</si>
  <si>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</si>
  <si>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</si>
  <si>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</si>
  <si>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</si>
  <si>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</si>
  <si>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</si>
  <si>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</si>
  <si>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</si>
  <si>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</si>
  <si>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</si>
  <si>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</si>
  <si>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</si>
  <si>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</si>
  <si>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</si>
  <si>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</si>
  <si>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</si>
  <si>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</si>
  <si>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</si>
  <si>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</si>
  <si>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</si>
  <si>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</si>
  <si>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</si>
  <si>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</si>
  <si>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</si>
  <si>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</si>
  <si>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</si>
  <si>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</si>
  <si>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</si>
  <si>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</si>
  <si>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</si>
  <si>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</si>
  <si>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</si>
  <si>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</si>
  <si>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</si>
  <si>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</si>
  <si>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</si>
  <si>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</si>
  <si>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</si>
  <si>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</si>
  <si>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</si>
  <si>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</si>
  <si>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</si>
  <si>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</si>
  <si>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</si>
  <si>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</si>
  <si>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</si>
  <si>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</si>
  <si>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</si>
  <si>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</si>
  <si>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</si>
  <si>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</si>
  <si>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</si>
  <si>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</si>
  <si>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</si>
  <si>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</si>
  <si>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</si>
  <si>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</si>
  <si>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</si>
  <si>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</si>
  <si>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</si>
  <si>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</si>
  <si>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</si>
  <si>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</si>
  <si>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</si>
  <si>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</si>
  <si>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</si>
  <si>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</si>
  <si>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</si>
  <si>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</si>
  <si>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</si>
  <si>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</si>
  <si>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</si>
  <si>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</si>
  <si>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</si>
  <si>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</si>
  <si>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</si>
  <si>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</si>
  <si>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</si>
  <si>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</si>
  <si>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</si>
  <si>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</si>
  <si>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</si>
  <si>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</si>
  <si>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</si>
  <si>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</si>
  <si>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</si>
  <si>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</si>
  <si>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</si>
  <si>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</si>
  <si>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</si>
  <si>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</si>
  <si>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</si>
  <si>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</si>
  <si>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</si>
  <si>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</si>
  <si>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</si>
  <si>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</si>
  <si>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</si>
  <si>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</si>
  <si>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</si>
  <si>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</si>
  <si>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</si>
  <si>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</si>
  <si>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</si>
  <si>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</si>
  <si>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</si>
  <si>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</si>
  <si>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</si>
  <si>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</si>
  <si>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</si>
  <si>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</si>
  <si>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</si>
  <si>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</si>
  <si>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</si>
  <si>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</si>
  <si>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</si>
  <si>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</si>
  <si>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</si>
  <si>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</si>
  <si>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</si>
  <si>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</si>
  <si>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</si>
  <si>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</si>
  <si>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</si>
  <si>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</si>
  <si>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</si>
  <si>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</si>
  <si>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</si>
  <si>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</si>
  <si>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</si>
  <si>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</si>
  <si>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</si>
  <si>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</si>
  <si>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</si>
  <si>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</si>
  <si>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</si>
  <si>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</si>
  <si>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</si>
  <si>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</si>
  <si>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</si>
  <si>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</si>
  <si>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</si>
  <si>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</si>
  <si>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</si>
  <si>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</si>
  <si>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</si>
  <si>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</si>
  <si>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</si>
  <si>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</si>
  <si>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</si>
  <si>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</si>
  <si>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</si>
  <si>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</si>
  <si>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</si>
  <si>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</si>
  <si>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</si>
  <si>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</si>
  <si>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</si>
  <si>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</si>
  <si>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</si>
  <si>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</si>
  <si>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</si>
  <si>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</si>
  <si>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</si>
  <si>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</si>
  <si>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</si>
  <si>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</si>
  <si>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</si>
  <si>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</si>
  <si>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</si>
  <si>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</si>
  <si>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</si>
  <si>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</si>
  <si>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</si>
  <si>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</si>
  <si>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</si>
  <si>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</si>
  <si>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</si>
  <si>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</si>
  <si>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</si>
  <si>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</si>
  <si>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</si>
  <si>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</si>
  <si>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</si>
  <si>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</si>
  <si>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</si>
  <si>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</si>
  <si>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</si>
  <si>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</si>
  <si>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</si>
  <si>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</si>
  <si>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</si>
  <si>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</si>
  <si>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</si>
  <si>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</si>
  <si>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</si>
  <si>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</si>
  <si>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</si>
  <si>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</si>
  <si>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</si>
  <si>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</si>
  <si>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</si>
  <si>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</si>
  <si>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</si>
  <si>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</si>
  <si>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</si>
  <si>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</si>
  <si>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</si>
  <si>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</si>
  <si>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</si>
  <si>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</si>
  <si>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</si>
  <si>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</si>
  <si>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</si>
  <si>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</si>
  <si>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</si>
  <si>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</si>
  <si>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</si>
  <si>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</si>
  <si>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</si>
  <si>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</si>
  <si>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</si>
  <si>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</si>
  <si>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</si>
  <si>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</si>
  <si>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</si>
  <si>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</si>
  <si>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</si>
  <si>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</si>
  <si>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</si>
  <si>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</si>
  <si>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</si>
  <si>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</si>
  <si>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</si>
  <si>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</si>
  <si>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</si>
  <si>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</si>
  <si>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</si>
  <si>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</si>
  <si>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</si>
  <si>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</si>
  <si>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</si>
  <si>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</si>
  <si>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</si>
  <si>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</si>
  <si>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</si>
  <si>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</si>
  <si>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</si>
  <si>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</si>
  <si>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</si>
  <si>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</si>
  <si>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</si>
  <si>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</si>
  <si>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</si>
  <si>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</si>
  <si>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</si>
  <si>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</si>
  <si>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</si>
  <si>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</si>
  <si>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</si>
  <si>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</si>
  <si>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</si>
  <si>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</si>
  <si>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</si>
  <si>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</si>
  <si>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</si>
  <si>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</si>
  <si>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</si>
  <si>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</si>
  <si>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</si>
  <si>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</si>
  <si>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</si>
  <si>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</si>
  <si>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</si>
  <si>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</si>
  <si>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</si>
  <si>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</si>
  <si>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</si>
  <si>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</si>
  <si>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</si>
  <si>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</si>
  <si>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</si>
  <si>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</si>
  <si>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</si>
  <si>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</si>
  <si>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</si>
  <si>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</si>
  <si>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</si>
  <si>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</si>
  <si>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</si>
  <si>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</si>
  <si>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</si>
  <si>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</si>
  <si>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</si>
  <si>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</si>
  <si>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</si>
  <si>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</si>
  <si>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</si>
  <si>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</si>
  <si>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</si>
  <si>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</si>
  <si>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</si>
  <si>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</si>
  <si>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</si>
  <si>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</si>
  <si>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</si>
  <si>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</si>
  <si>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</si>
  <si>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</si>
  <si>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</si>
  <si>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</si>
  <si>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</si>
  <si>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</si>
  <si>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</si>
  <si>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</si>
  <si>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</si>
  <si>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</si>
  <si>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</si>
  <si>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</si>
  <si>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</si>
  <si>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</si>
  <si>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</si>
  <si>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</si>
  <si>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</si>
  <si>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</si>
  <si>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</si>
  <si>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</si>
  <si>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</si>
  <si>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</si>
  <si>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</si>
  <si>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</si>
  <si>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</si>
  <si>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</si>
  <si>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</si>
  <si>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</si>
  <si>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</si>
  <si>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</si>
  <si>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</si>
  <si>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</si>
  <si>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</si>
  <si>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</si>
  <si>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</si>
  <si>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</si>
  <si>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</si>
  <si>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</si>
  <si>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</si>
  <si>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</si>
  <si>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</si>
  <si>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</si>
  <si>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</si>
  <si>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</si>
  <si>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</si>
  <si>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</si>
  <si>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</si>
  <si>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</si>
  <si>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</si>
  <si>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</si>
  <si>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</si>
  <si>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</si>
  <si>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</si>
  <si>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</si>
  <si>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</si>
  <si>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</si>
  <si>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</si>
  <si>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</si>
  <si>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</si>
  <si>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</si>
  <si>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</si>
  <si>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</si>
  <si>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</si>
  <si>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</si>
  <si>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</si>
  <si>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</si>
  <si>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</si>
  <si>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</si>
  <si>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</si>
  <si>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</si>
  <si>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</si>
  <si>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</si>
  <si>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</si>
  <si>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</si>
  <si>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</si>
  <si>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</si>
  <si>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</si>
  <si>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</si>
  <si>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</si>
  <si>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</si>
  <si>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</si>
  <si>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</si>
  <si>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</si>
  <si>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</si>
  <si>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</si>
  <si>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</si>
  <si>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</si>
  <si>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</si>
  <si>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</si>
  <si>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</si>
  <si>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</si>
  <si>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</si>
  <si>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</si>
  <si>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</si>
  <si>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</si>
  <si>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</si>
  <si>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</si>
  <si>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</si>
  <si>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</si>
  <si>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</si>
  <si>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</si>
  <si>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</si>
  <si>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</si>
  <si>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</si>
  <si>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</si>
  <si>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</si>
  <si>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</si>
  <si>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</si>
  <si>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</si>
  <si>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</si>
  <si>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</si>
  <si>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</si>
  <si>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</si>
  <si>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</si>
  <si>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</si>
  <si>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</si>
  <si>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</si>
  <si>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</si>
  <si>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</si>
  <si>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</si>
  <si>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</si>
  <si>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</si>
  <si>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</si>
  <si>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</si>
  <si>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</si>
  <si>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</si>
  <si>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</si>
  <si>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</si>
  <si>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</si>
  <si>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</si>
  <si>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</si>
  <si>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</si>
  <si>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</si>
  <si>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</si>
  <si>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</si>
  <si>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</si>
  <si>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</si>
  <si>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</si>
  <si>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</si>
  <si>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</si>
  <si>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</si>
  <si>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</si>
  <si>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</si>
  <si>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</si>
  <si>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</si>
  <si>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</si>
  <si>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</si>
  <si>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</si>
  <si>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</si>
  <si>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</si>
  <si>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</si>
  <si>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</si>
  <si>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</si>
  <si>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</si>
  <si>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</si>
  <si>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</si>
  <si>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</si>
  <si>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</si>
  <si>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</si>
  <si>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</si>
  <si>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</si>
  <si>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</si>
  <si>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</si>
  <si>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</si>
  <si>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</si>
  <si>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</si>
  <si>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</si>
  <si>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</si>
  <si>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</si>
  <si>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</si>
  <si>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</si>
  <si>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</si>
  <si>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</si>
  <si>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</si>
  <si>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</si>
  <si>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</si>
  <si>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</si>
  <si>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</si>
  <si>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</si>
  <si>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</si>
  <si>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</si>
  <si>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</si>
  <si>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</si>
  <si>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</si>
  <si>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</si>
  <si>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</si>
  <si>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</si>
  <si>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</si>
  <si>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</si>
  <si>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</si>
  <si>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</si>
  <si>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</si>
  <si>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</si>
  <si>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</si>
  <si>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</si>
  <si>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</si>
  <si>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</si>
  <si>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</si>
  <si>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</si>
  <si>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</si>
  <si>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</si>
  <si>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</si>
  <si>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</si>
  <si>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</si>
  <si>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</si>
  <si>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</si>
  <si>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</si>
  <si>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</si>
  <si>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</si>
  <si>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</si>
  <si>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</si>
  <si>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</si>
  <si>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</si>
  <si>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</si>
  <si>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</si>
  <si>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</si>
  <si>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</si>
  <si>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</si>
  <si>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</si>
  <si>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</si>
  <si>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</si>
  <si>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</si>
  <si>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</si>
  <si>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</si>
  <si>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</si>
  <si>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</si>
  <si>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</si>
  <si>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</si>
  <si>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</si>
  <si>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</si>
  <si>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</si>
  <si>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</si>
  <si>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</si>
  <si>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</si>
  <si>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</si>
  <si>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</si>
  <si>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</si>
  <si>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</si>
  <si>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</si>
  <si>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</si>
  <si>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</si>
  <si>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</si>
  <si>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</si>
  <si>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</si>
  <si>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</si>
  <si>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</si>
  <si>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</si>
  <si>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</si>
  <si>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</si>
  <si>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</si>
  <si>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</si>
  <si>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</si>
  <si>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</si>
  <si>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</si>
  <si>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</si>
  <si>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</si>
  <si>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</si>
  <si>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</si>
  <si>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</si>
  <si>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</si>
  <si>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</si>
  <si>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</si>
  <si>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</si>
  <si>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</si>
  <si>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</si>
  <si>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</si>
  <si>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</si>
  <si>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</si>
  <si>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</si>
  <si>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</si>
  <si>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</si>
  <si>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</si>
  <si>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</si>
  <si>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</si>
  <si>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</si>
  <si>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</si>
  <si>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</si>
  <si>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</si>
  <si>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</si>
  <si>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</si>
  <si>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</si>
  <si>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</si>
  <si>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</si>
  <si>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</si>
  <si>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</si>
  <si>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</si>
  <si>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</si>
  <si>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</si>
  <si>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</si>
  <si>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</si>
  <si>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</si>
  <si>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</si>
  <si>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</si>
  <si>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</si>
  <si>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</si>
  <si>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</si>
  <si>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</si>
  <si>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</si>
  <si>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</si>
  <si>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</si>
  <si>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</si>
  <si>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</si>
  <si>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</si>
  <si>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</si>
  <si>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</si>
  <si>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</si>
  <si>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</si>
  <si>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</si>
  <si>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</si>
  <si>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</si>
  <si>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</si>
  <si>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</si>
  <si>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</si>
  <si>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</si>
  <si>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</si>
  <si>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</si>
  <si>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</si>
  <si>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</si>
  <si>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</si>
  <si>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</si>
  <si>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</si>
  <si>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</si>
  <si>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</si>
  <si>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</si>
  <si>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</si>
  <si>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</si>
  <si>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</si>
  <si>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</si>
  <si>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</si>
  <si>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</si>
  <si>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</si>
  <si>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</si>
  <si>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</si>
  <si>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</si>
  <si>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</si>
  <si>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</si>
  <si>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</si>
  <si>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</si>
  <si>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</si>
  <si>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</si>
  <si>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</si>
  <si>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</si>
  <si>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</si>
  <si>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</si>
  <si>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</si>
  <si>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</si>
  <si>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</si>
  <si>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</si>
  <si>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</si>
  <si>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</si>
  <si>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</si>
  <si>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</si>
  <si>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</si>
  <si>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</si>
  <si>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</si>
  <si>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</si>
  <si>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</si>
  <si>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</si>
  <si>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</si>
  <si>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</si>
  <si>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</si>
  <si>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</si>
  <si>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</si>
  <si>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</si>
  <si>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</si>
  <si>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</si>
  <si>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</si>
  <si>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</si>
  <si>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</si>
  <si>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</si>
  <si>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</si>
  <si>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</si>
  <si>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</si>
  <si>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</si>
  <si>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</si>
  <si>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</si>
  <si>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</si>
  <si>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</si>
  <si>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</si>
  <si>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</si>
  <si>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</si>
  <si>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</si>
  <si>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</si>
  <si>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</si>
  <si>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</si>
  <si>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</si>
  <si>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</si>
  <si>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</si>
  <si>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</si>
  <si>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</si>
  <si>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</si>
  <si>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</si>
  <si>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</si>
  <si>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</si>
  <si>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</si>
  <si>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</si>
  <si>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</si>
  <si>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</si>
  <si>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</si>
  <si>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</si>
  <si>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</si>
  <si>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</si>
  <si>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</si>
  <si>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</si>
  <si>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</si>
  <si>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</si>
  <si>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</si>
  <si>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</si>
  <si>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</si>
  <si>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</si>
  <si>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</si>
  <si>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</si>
  <si>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</si>
  <si>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</si>
  <si>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</si>
  <si>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</si>
  <si>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</si>
  <si>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</si>
  <si>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</si>
  <si>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</si>
  <si>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</si>
  <si>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</si>
  <si>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</si>
  <si>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</si>
  <si>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</si>
  <si>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</si>
  <si>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</si>
  <si>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</si>
  <si>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</si>
  <si>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</si>
  <si>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</si>
  <si>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</si>
  <si>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</si>
  <si>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</si>
  <si>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</si>
  <si>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</si>
  <si>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</si>
  <si>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</si>
  <si>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</si>
  <si>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</si>
  <si>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</si>
  <si>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</si>
  <si>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</si>
  <si>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</si>
  <si>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</si>
  <si>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</si>
  <si>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</si>
  <si>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</si>
  <si>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</si>
  <si>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</si>
  <si>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</si>
  <si>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</si>
  <si>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</si>
  <si>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</si>
  <si>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</si>
  <si>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</si>
  <si>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</si>
  <si>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</si>
  <si>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</si>
  <si>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</si>
  <si>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</si>
  <si>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</si>
  <si>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</si>
  <si>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</si>
  <si>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</si>
  <si>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</si>
  <si>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</si>
  <si>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</si>
  <si>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</si>
  <si>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</si>
  <si>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</si>
  <si>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</si>
  <si>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</si>
  <si>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</si>
  <si>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</si>
  <si>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</si>
  <si>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</si>
  <si>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</si>
  <si>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</si>
  <si>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</si>
  <si>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</si>
  <si>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</si>
  <si>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</si>
  <si>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</si>
  <si>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</si>
  <si>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</si>
  <si>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</si>
  <si>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</si>
  <si>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</si>
  <si>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</si>
  <si>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</si>
  <si>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</si>
  <si>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</si>
  <si>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</si>
  <si>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</si>
  <si>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</si>
  <si>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</si>
  <si>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</si>
  <si>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</si>
  <si>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</si>
  <si>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</si>
  <si>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</si>
  <si>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</si>
  <si>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</si>
  <si>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</si>
  <si>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</si>
  <si>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</si>
  <si>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</si>
  <si>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</si>
  <si>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</si>
  <si>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</si>
  <si>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</si>
  <si>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</si>
  <si>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</si>
  <si>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</si>
  <si>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</si>
  <si>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</si>
  <si>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</si>
  <si>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</si>
  <si>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</si>
  <si>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</si>
  <si>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</si>
  <si>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</si>
  <si>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</si>
  <si>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</si>
  <si>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</si>
  <si>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</si>
  <si>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</si>
  <si>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</si>
  <si>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</si>
  <si>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</si>
  <si>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</si>
  <si>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</si>
  <si>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</si>
  <si>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</si>
  <si>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</si>
  <si>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</si>
  <si>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</si>
  <si>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</si>
  <si>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</si>
  <si>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</si>
  <si>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</si>
  <si>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</si>
  <si>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</si>
  <si>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</si>
  <si>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</si>
  <si>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</si>
  <si>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</si>
  <si>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</si>
  <si>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</si>
  <si>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</si>
  <si>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</si>
  <si>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</si>
  <si>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</si>
  <si>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</si>
  <si>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</si>
  <si>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</si>
  <si>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</si>
  <si>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</si>
  <si>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</si>
  <si>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</si>
  <si>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</si>
  <si>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</si>
  <si>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</si>
  <si>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</si>
  <si>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</si>
  <si>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</si>
  <si>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</si>
  <si>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</si>
  <si>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</si>
  <si>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</si>
  <si>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</si>
  <si>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</si>
  <si>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</si>
  <si>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</si>
  <si>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</si>
  <si>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</si>
  <si>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</si>
  <si>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</si>
  <si>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</si>
  <si>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</si>
  <si>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</si>
  <si>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</si>
  <si>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</si>
  <si>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</si>
  <si>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</si>
  <si>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</si>
  <si>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</si>
  <si>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</si>
  <si>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</si>
  <si>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</si>
  <si>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</si>
  <si>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</si>
  <si>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</si>
  <si>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</si>
  <si>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</si>
  <si>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</si>
  <si>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</si>
  <si>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</si>
  <si>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</si>
  <si>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</si>
  <si>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</si>
  <si>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</si>
  <si>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</si>
  <si>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</si>
  <si>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</si>
  <si>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</si>
  <si>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</si>
  <si>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</si>
  <si>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</si>
  <si>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</si>
  <si>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</si>
  <si>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</si>
  <si>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</si>
  <si>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</si>
  <si>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</si>
  <si>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</si>
  <si>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</si>
  <si>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</si>
  <si>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</si>
  <si>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</si>
  <si>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</si>
  <si>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</si>
  <si>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</si>
  <si>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</si>
  <si>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</si>
  <si>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</si>
  <si>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</si>
  <si>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</si>
  <si>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</si>
  <si>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</si>
  <si>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</si>
  <si>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</si>
  <si>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</si>
  <si>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</si>
  <si>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</si>
  <si>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</si>
  <si>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</si>
  <si>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</si>
  <si>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</si>
  <si>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</si>
  <si>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</si>
  <si>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</si>
  <si>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</si>
  <si>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</si>
  <si>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</si>
  <si>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</si>
  <si>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</si>
  <si>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</si>
  <si>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</si>
  <si>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</si>
  <si>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</si>
  <si>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</si>
  <si>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</si>
  <si>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</si>
  <si>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</si>
  <si>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</si>
  <si>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</si>
  <si>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</si>
  <si>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</si>
  <si>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</si>
  <si>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</si>
  <si>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</si>
  <si>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</si>
  <si>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</si>
  <si>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</si>
  <si>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</si>
  <si>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</si>
  <si>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</si>
  <si>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</si>
  <si>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</si>
  <si>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</si>
  <si>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</si>
  <si>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</si>
  <si>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</si>
  <si>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</si>
  <si>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</si>
  <si>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</si>
  <si>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</si>
  <si>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</si>
  <si>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</si>
  <si>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</si>
  <si>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</si>
  <si>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</si>
  <si>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</si>
  <si>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</si>
  <si>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</si>
  <si>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</si>
  <si>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</si>
  <si>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</si>
  <si>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</si>
  <si>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</si>
  <si>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</si>
  <si>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</si>
  <si>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</si>
  <si>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</si>
  <si>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</si>
  <si>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</si>
  <si>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</si>
  <si>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</si>
  <si>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</si>
  <si>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</si>
  <si>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</si>
  <si>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</si>
  <si>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</si>
  <si>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</si>
  <si>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</si>
  <si>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</si>
  <si>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</si>
  <si>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</si>
  <si>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</si>
  <si>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</si>
  <si>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</si>
  <si>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</si>
  <si>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</si>
  <si>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</si>
  <si>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</si>
  <si>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</si>
  <si>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</si>
  <si>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</si>
  <si>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</si>
  <si>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</si>
  <si>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</si>
  <si>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</si>
  <si>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</si>
  <si>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</si>
  <si>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</si>
  <si>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</si>
  <si>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</si>
  <si>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</si>
  <si>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</si>
  <si>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</si>
  <si>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</si>
  <si>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</si>
  <si>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</si>
  <si>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</si>
  <si>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</si>
  <si>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</si>
  <si>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</si>
  <si>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</si>
  <si>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</si>
  <si>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</si>
  <si>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</si>
  <si>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</si>
  <si>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</si>
  <si>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</si>
  <si>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</si>
  <si>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</si>
  <si>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</si>
  <si>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</si>
  <si>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</si>
  <si>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</si>
  <si>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</si>
  <si>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</si>
  <si>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</si>
  <si>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</si>
  <si>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</si>
  <si>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</si>
  <si>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</si>
  <si>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</si>
  <si>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</si>
  <si>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</si>
  <si>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</si>
  <si>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</si>
  <si>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</si>
  <si>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</si>
  <si>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</si>
  <si>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</si>
  <si>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</si>
  <si>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</si>
  <si>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</si>
  <si>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</si>
  <si>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</si>
  <si>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</si>
  <si>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</si>
  <si>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</si>
  <si>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</si>
  <si>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</si>
  <si>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</si>
  <si>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</si>
  <si>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</si>
  <si>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</si>
  <si>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</si>
  <si>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</si>
  <si>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</si>
  <si>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</si>
  <si>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</si>
  <si>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</si>
  <si>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</si>
  <si>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</si>
  <si>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</si>
  <si>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</si>
  <si>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</si>
  <si>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</si>
  <si>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</si>
  <si>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</si>
  <si>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</si>
  <si>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</si>
  <si>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</si>
  <si>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</si>
  <si>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</si>
  <si>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</si>
  <si>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</si>
  <si>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</si>
  <si>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</si>
  <si>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</si>
  <si>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</si>
  <si>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</si>
  <si>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</si>
  <si>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</si>
  <si>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</si>
  <si>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</si>
  <si>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</si>
  <si>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</si>
  <si>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</si>
  <si>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</si>
  <si>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</si>
  <si>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</si>
  <si>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</si>
  <si>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</si>
  <si>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</si>
  <si>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</si>
  <si>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</si>
  <si>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</si>
  <si>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</si>
  <si>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</si>
  <si>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</si>
  <si>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</si>
  <si>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</si>
  <si>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</si>
  <si>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</si>
  <si>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</si>
  <si>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</si>
  <si>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</si>
  <si>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</si>
  <si>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</si>
  <si>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</si>
  <si>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</si>
  <si>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</si>
  <si>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</si>
  <si>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</si>
  <si>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</si>
  <si>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</si>
  <si>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</si>
  <si>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</si>
  <si>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</si>
  <si>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</si>
  <si>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</si>
  <si>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</si>
  <si>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</si>
  <si>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</si>
  <si>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</si>
  <si>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</si>
  <si>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</si>
  <si>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</si>
  <si>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</si>
  <si>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</si>
  <si>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</si>
  <si>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</si>
  <si>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</si>
  <si>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</si>
  <si>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</si>
  <si>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</si>
  <si>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</si>
  <si>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</si>
  <si>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</si>
  <si>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</si>
  <si>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</si>
  <si>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</si>
  <si>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</si>
  <si>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</si>
  <si>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</si>
  <si>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</si>
  <si>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</si>
  <si>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</si>
  <si>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</si>
  <si>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</si>
  <si>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</si>
  <si>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</si>
  <si>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</si>
  <si>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</si>
  <si>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</si>
  <si>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</si>
  <si>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</si>
  <si>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</si>
  <si>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</si>
  <si>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</si>
  <si>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</si>
  <si>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</si>
  <si>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</si>
  <si>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</si>
  <si>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</si>
  <si>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</si>
  <si>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</si>
  <si>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</si>
  <si>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</si>
  <si>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</si>
  <si>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</si>
  <si>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</si>
  <si>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</si>
  <si>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</si>
  <si>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</si>
  <si>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</si>
  <si>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</si>
  <si>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</si>
  <si>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</si>
  <si>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</si>
  <si>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</si>
  <si>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</si>
  <si>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</si>
  <si>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</si>
  <si>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</si>
  <si>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</si>
  <si>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</si>
  <si>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</si>
  <si>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</si>
  <si>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</si>
  <si>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</si>
  <si>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</si>
  <si>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</si>
  <si>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</si>
  <si>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</si>
  <si>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</si>
  <si>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</si>
  <si>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</si>
  <si>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</si>
  <si>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</si>
  <si>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</si>
  <si>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</si>
  <si>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</si>
  <si>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</si>
  <si>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</si>
  <si>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</si>
  <si>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</si>
  <si>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</si>
  <si>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</si>
  <si>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</si>
  <si>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</si>
  <si>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</si>
  <si>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</si>
  <si>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</si>
  <si>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</si>
  <si>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</si>
  <si>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</si>
  <si>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</si>
  <si>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</si>
  <si>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</si>
  <si>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</si>
  <si>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</si>
  <si>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</si>
  <si>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</si>
  <si>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</si>
  <si>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</si>
  <si>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</si>
  <si>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</si>
  <si>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</si>
  <si>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</si>
  <si>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</si>
  <si>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</si>
  <si>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</si>
  <si>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</si>
  <si>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</si>
  <si>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</si>
  <si>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</si>
  <si>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</si>
  <si>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</si>
  <si>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</si>
  <si>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</si>
  <si>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</si>
  <si>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</si>
  <si>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</si>
  <si>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</si>
  <si>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</si>
  <si>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</si>
  <si>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</si>
  <si>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</si>
  <si>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</si>
  <si>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</si>
  <si>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</si>
  <si>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</si>
  <si>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</si>
  <si>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</si>
  <si>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</si>
  <si>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</si>
  <si>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</si>
  <si>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</si>
  <si>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</si>
  <si>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</si>
  <si>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</si>
  <si>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</si>
  <si>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</si>
  <si>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</si>
  <si>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</si>
  <si>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</si>
  <si>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</si>
  <si>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</si>
  <si>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</si>
  <si>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</si>
  <si>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</si>
  <si>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</si>
  <si>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</si>
  <si>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</si>
  <si>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</si>
  <si>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</si>
  <si>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</si>
  <si>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</si>
  <si>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</si>
  <si>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</si>
  <si>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</si>
  <si>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</si>
  <si>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</si>
  <si>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</si>
  <si>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</si>
  <si>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</si>
  <si>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</si>
  <si>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</si>
  <si>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</si>
  <si>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</si>
  <si>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</si>
  <si>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</si>
  <si>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</si>
  <si>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</si>
  <si>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</si>
  <si>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</si>
  <si>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</si>
  <si>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</si>
  <si>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</si>
  <si>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</si>
  <si>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</si>
  <si>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</si>
  <si>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</si>
  <si>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</si>
  <si>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</si>
  <si>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</si>
  <si>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</si>
  <si>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</si>
  <si>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</si>
  <si>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</si>
  <si>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</si>
  <si>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</si>
  <si>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</si>
  <si>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</si>
  <si>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</si>
  <si>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</si>
  <si>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</si>
  <si>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</si>
  <si>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</si>
  <si>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</si>
  <si>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</si>
  <si>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</si>
  <si>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</si>
  <si>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</si>
  <si>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</si>
  <si>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</si>
  <si>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</si>
  <si>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</si>
  <si>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</si>
  <si>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</si>
  <si>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</si>
  <si>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</si>
  <si>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</si>
  <si>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</si>
  <si>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</si>
  <si>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</si>
  <si>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</si>
  <si>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</si>
  <si>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</si>
  <si>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</si>
  <si>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</si>
  <si>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</si>
  <si>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</si>
  <si>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</si>
  <si>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</si>
  <si>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</si>
  <si>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</si>
  <si>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</si>
  <si>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</si>
  <si>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</si>
  <si>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</si>
  <si>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</si>
  <si>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</si>
  <si>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</si>
  <si>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</si>
  <si>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</si>
  <si>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</si>
  <si>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</si>
  <si>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</si>
  <si>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</si>
  <si>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</si>
  <si>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</si>
  <si>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</si>
  <si>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</si>
  <si>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</si>
  <si>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</si>
  <si>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</si>
  <si>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</si>
  <si>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</si>
  <si>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</si>
  <si>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</si>
  <si>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</si>
  <si>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</si>
  <si>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</si>
  <si>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</si>
  <si>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</si>
  <si>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</si>
  <si>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</si>
  <si>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</si>
  <si>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</si>
  <si>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</si>
  <si>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</si>
  <si>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</si>
  <si>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</si>
  <si>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</si>
  <si>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</si>
  <si>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</si>
  <si>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</si>
  <si>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</si>
  <si>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</si>
  <si>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</si>
  <si>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</si>
  <si>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</si>
  <si>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</si>
  <si>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</si>
  <si>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</si>
  <si>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</si>
  <si>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</si>
  <si>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</si>
  <si>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</si>
  <si>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</si>
  <si>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</si>
  <si>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</si>
  <si>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</si>
  <si>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</si>
  <si>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</si>
  <si>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</si>
  <si>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</si>
  <si>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</si>
  <si>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</si>
  <si>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</si>
  <si>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</si>
  <si>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</si>
  <si>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</si>
  <si>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</si>
  <si>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</si>
  <si>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</si>
  <si>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</si>
  <si>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</si>
  <si>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</si>
  <si>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</si>
  <si>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</si>
  <si>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</si>
  <si>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</si>
  <si>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</si>
  <si>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</si>
  <si>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</si>
  <si>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</si>
  <si>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</si>
  <si>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</si>
  <si>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</si>
  <si>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</si>
  <si>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</si>
  <si>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</si>
  <si>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</si>
  <si>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</si>
  <si>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</si>
  <si>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</si>
  <si>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</si>
  <si>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</si>
  <si>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</si>
  <si>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</si>
  <si>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</si>
  <si>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</si>
  <si>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</si>
  <si>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</si>
  <si>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</si>
  <si>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</si>
  <si>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</si>
  <si>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</si>
  <si>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</si>
  <si>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</si>
  <si>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</si>
  <si>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</si>
  <si>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</si>
  <si>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</si>
  <si>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</si>
  <si>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</si>
  <si>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</si>
  <si>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</si>
  <si>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</si>
  <si>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</si>
  <si>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</si>
  <si>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</si>
  <si>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</si>
  <si>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</si>
  <si>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</si>
  <si>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</si>
  <si>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</si>
  <si>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</si>
  <si>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</si>
  <si>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</si>
  <si>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</si>
  <si>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</si>
  <si>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</si>
  <si>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</si>
  <si>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</si>
  <si>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</si>
  <si>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</si>
  <si>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</si>
  <si>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</si>
  <si>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</si>
  <si>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</si>
  <si>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</si>
  <si>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</si>
  <si>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</si>
  <si>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</si>
  <si>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</si>
  <si>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</si>
  <si>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</si>
  <si>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</si>
  <si>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</si>
  <si>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</si>
  <si>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</si>
  <si>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</si>
  <si>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</si>
  <si>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</si>
  <si>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</si>
  <si>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</si>
  <si>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</si>
  <si>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</si>
  <si>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</si>
  <si>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</si>
  <si>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</si>
  <si>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</si>
  <si>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</si>
  <si>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</si>
  <si>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</si>
  <si>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</si>
  <si>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</si>
  <si>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</si>
  <si>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</si>
  <si>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</si>
  <si>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</si>
  <si>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</si>
  <si>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</si>
  <si>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</si>
  <si>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</si>
  <si>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</si>
  <si>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</si>
  <si>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</si>
  <si>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</si>
  <si>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</si>
  <si>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</si>
  <si>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</si>
  <si>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</si>
  <si>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</si>
  <si>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</si>
  <si>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</si>
  <si>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</si>
  <si>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</si>
  <si>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</si>
  <si>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</si>
  <si>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</si>
  <si>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</si>
  <si>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</si>
  <si>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</si>
  <si>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</si>
  <si>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</si>
  <si>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</si>
  <si>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</si>
  <si>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</si>
  <si>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</si>
  <si>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</si>
  <si>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</si>
  <si>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</si>
  <si>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</si>
  <si>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</si>
  <si>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</si>
  <si>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</si>
  <si>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</si>
  <si>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</si>
  <si>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</si>
  <si>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</si>
  <si>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</si>
  <si>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</si>
  <si>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</si>
  <si>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</si>
  <si>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</si>
  <si>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</si>
  <si>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</si>
  <si>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</si>
  <si>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</si>
  <si>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</si>
  <si>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</si>
  <si>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</si>
  <si>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</si>
  <si>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</si>
  <si>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</si>
  <si>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</si>
  <si>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</si>
  <si>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</si>
  <si>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</si>
  <si>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</si>
  <si>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</si>
  <si>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</si>
  <si>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</si>
  <si>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</si>
  <si>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</si>
  <si>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</si>
  <si>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</si>
  <si>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</si>
  <si>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</si>
  <si>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</si>
  <si>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</si>
  <si>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</si>
  <si>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</si>
  <si>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</si>
  <si>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</si>
  <si>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</si>
  <si>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</si>
  <si>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</si>
  <si>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</si>
  <si>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</si>
  <si>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</si>
  <si>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</si>
  <si>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</si>
  <si>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</si>
  <si>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</si>
  <si>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</si>
  <si>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</si>
  <si>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</si>
  <si>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</si>
  <si>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</si>
  <si>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</si>
  <si>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</si>
  <si>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</si>
  <si>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</si>
  <si>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</si>
  <si>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</si>
  <si>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</si>
  <si>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</si>
  <si>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</si>
  <si>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</si>
  <si>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</si>
  <si>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</si>
  <si>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</si>
  <si>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</si>
  <si>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</si>
  <si>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</si>
  <si>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</si>
  <si>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</si>
  <si>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</si>
  <si>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</si>
  <si>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</si>
  <si>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</si>
  <si>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</si>
  <si>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</si>
  <si>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</si>
  <si>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</si>
  <si>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</si>
  <si>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</si>
  <si>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</si>
  <si>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</si>
  <si>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</si>
  <si>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</si>
  <si>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</si>
  <si>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</si>
  <si>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</si>
  <si>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</si>
  <si>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</si>
  <si>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</si>
  <si>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</si>
  <si>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</si>
  <si>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</si>
  <si>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</si>
  <si>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</si>
  <si>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</si>
  <si>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</si>
  <si>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</si>
  <si>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</si>
  <si>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</si>
  <si>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</si>
  <si>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</si>
  <si>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</si>
  <si>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</si>
  <si>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</si>
  <si>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</si>
  <si>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</si>
  <si>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</si>
  <si>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</si>
  <si>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</si>
  <si>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</si>
  <si>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</si>
  <si>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</si>
  <si>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</si>
  <si>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</si>
  <si>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</si>
  <si>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</si>
  <si>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</si>
  <si>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</si>
  <si>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</si>
  <si>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</si>
  <si>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</si>
  <si>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</si>
  <si>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</si>
  <si>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</si>
  <si>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</si>
  <si>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</si>
  <si>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</si>
  <si>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</si>
  <si>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</si>
  <si>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</si>
  <si>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</si>
  <si>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</si>
  <si>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</si>
  <si>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</si>
  <si>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</si>
  <si>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</si>
  <si>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</si>
  <si>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</si>
  <si>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</si>
  <si>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</si>
  <si>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</si>
  <si>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</si>
  <si>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</si>
  <si>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</si>
  <si>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</si>
  <si>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</si>
  <si>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</si>
  <si>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</si>
  <si>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</si>
  <si>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</si>
  <si>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</si>
  <si>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</si>
  <si>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</si>
  <si>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</si>
  <si>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</si>
  <si>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</si>
  <si>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</si>
  <si>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</si>
  <si>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</si>
  <si>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</si>
  <si>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</si>
  <si>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</si>
  <si>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</si>
  <si>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</si>
  <si>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</si>
  <si>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</si>
  <si>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</si>
  <si>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</si>
  <si>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</si>
  <si>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</si>
  <si>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</si>
  <si>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</si>
  <si>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</si>
  <si>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</si>
  <si>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</si>
  <si>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</si>
  <si>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</si>
  <si>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</si>
  <si>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</si>
  <si>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</si>
  <si>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</si>
  <si>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</si>
  <si>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</si>
  <si>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</si>
  <si>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</si>
  <si>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</si>
  <si>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</si>
  <si>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</si>
  <si>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</si>
  <si>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</si>
  <si>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</si>
  <si>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</si>
  <si>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</si>
  <si>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</si>
  <si>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</si>
  <si>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</si>
  <si>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</si>
  <si>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</si>
  <si>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</si>
  <si>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</si>
  <si>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</si>
  <si>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</si>
  <si>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</si>
  <si>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</si>
  <si>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</si>
  <si>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</si>
  <si>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</si>
  <si>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</si>
  <si>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</si>
  <si>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</si>
  <si>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</si>
  <si>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</si>
  <si>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</si>
  <si>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</si>
  <si>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</si>
  <si>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</si>
  <si>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</si>
  <si>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</si>
  <si>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</si>
  <si>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</si>
  <si>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</si>
  <si>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</si>
  <si>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</si>
  <si>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</si>
  <si>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</si>
  <si>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</si>
  <si>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</si>
  <si>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</si>
  <si>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</si>
  <si>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</si>
  <si>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</si>
  <si>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</si>
  <si>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</si>
  <si>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</si>
  <si>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</si>
  <si>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</si>
  <si>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</si>
  <si>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</si>
  <si>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</si>
  <si>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</si>
  <si>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</si>
  <si>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</si>
  <si>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</si>
  <si>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</si>
  <si>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</si>
  <si>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</si>
  <si>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</si>
  <si>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</si>
  <si>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</si>
  <si>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</si>
  <si>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</si>
  <si>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</si>
  <si>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</si>
  <si>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</si>
  <si>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</si>
  <si>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</si>
  <si>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</si>
  <si>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</si>
  <si>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</si>
  <si>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</si>
  <si>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</si>
  <si>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</si>
  <si>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</si>
  <si>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</si>
  <si>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</si>
  <si>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</si>
  <si>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</si>
  <si>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</si>
  <si>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</si>
  <si>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</si>
  <si>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</si>
  <si>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</si>
  <si>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</si>
  <si>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</si>
  <si>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</si>
  <si>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</si>
  <si>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</si>
  <si>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</si>
  <si>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</si>
  <si>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</si>
  <si>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</si>
  <si>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</si>
  <si>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</si>
  <si>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</si>
  <si>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</si>
  <si>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</si>
  <si>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</si>
  <si>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</si>
  <si>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</si>
  <si>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</si>
  <si>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</si>
  <si>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</si>
  <si>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</si>
  <si>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</si>
  <si>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</si>
  <si>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</si>
  <si>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</si>
  <si>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</si>
  <si>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</si>
  <si>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</si>
  <si>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</si>
  <si>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</si>
  <si>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</si>
  <si>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</si>
  <si>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</si>
  <si>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</si>
  <si>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</si>
  <si>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</si>
  <si>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</si>
  <si>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</si>
  <si>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</si>
  <si>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</si>
  <si>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</si>
  <si>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</si>
  <si>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</si>
  <si>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</si>
  <si>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</si>
  <si>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</si>
  <si>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</si>
  <si>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</si>
  <si>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</si>
  <si>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</si>
  <si>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</si>
  <si>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</si>
  <si>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</si>
  <si>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</si>
  <si>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</si>
  <si>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</si>
  <si>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</si>
  <si>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</si>
  <si>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</si>
  <si>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</si>
  <si>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</si>
  <si>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</si>
  <si>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</si>
  <si>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</si>
  <si>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</si>
  <si>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</si>
  <si>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</si>
  <si>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</si>
  <si>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</si>
  <si>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</si>
  <si>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</si>
  <si>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</si>
  <si>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</si>
  <si>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</si>
  <si>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</si>
  <si>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</si>
  <si>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</si>
  <si>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</si>
  <si>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</si>
  <si>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</si>
  <si>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</si>
  <si>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</si>
  <si>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</si>
  <si>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</si>
  <si>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</si>
  <si>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</si>
  <si>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</si>
  <si>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</si>
  <si>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</si>
  <si>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</si>
  <si>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</si>
  <si>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</si>
  <si>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</si>
  <si>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</si>
  <si>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</si>
  <si>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</si>
  <si>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</si>
  <si>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</si>
  <si>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</si>
  <si>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</si>
  <si>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</si>
  <si>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</si>
  <si>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</si>
  <si>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</si>
  <si>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</si>
  <si>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</si>
  <si>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</si>
  <si>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</si>
  <si>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</si>
  <si>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</si>
  <si>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</si>
  <si>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</si>
  <si>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</si>
  <si>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</si>
  <si>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</si>
  <si>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</si>
  <si>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</si>
  <si>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</si>
  <si>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</si>
  <si>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</si>
  <si>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</si>
  <si>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</si>
  <si>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</si>
  <si>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</si>
  <si>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</si>
  <si>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</si>
  <si>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</si>
  <si>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</si>
  <si>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</si>
  <si>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</si>
  <si>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</si>
  <si>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</si>
  <si>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</si>
  <si>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</si>
  <si>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</si>
  <si>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</si>
  <si>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</si>
  <si>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</si>
  <si>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</si>
  <si>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</si>
  <si>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</si>
  <si>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</si>
  <si>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</si>
  <si>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</si>
  <si>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</si>
  <si>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</si>
  <si>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</si>
  <si>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</si>
  <si>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</si>
  <si>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</si>
  <si>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</si>
  <si>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</si>
  <si>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</si>
  <si>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</si>
  <si>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</si>
  <si>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</si>
  <si>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</si>
  <si>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</si>
  <si>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</si>
  <si>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</si>
  <si>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</si>
  <si>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</si>
  <si>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</si>
  <si>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</si>
  <si>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</si>
  <si>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</si>
  <si>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</si>
  <si>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</si>
  <si>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</si>
  <si>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</si>
  <si>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</si>
  <si>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</si>
  <si>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</si>
  <si>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</si>
  <si>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</si>
  <si>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</si>
  <si>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</si>
  <si>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</si>
  <si>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</si>
  <si>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</si>
  <si>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</si>
  <si>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</si>
  <si>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</si>
  <si>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</si>
  <si>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</si>
  <si>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</si>
  <si>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</si>
  <si>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</si>
  <si>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</si>
  <si>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</si>
  <si>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</si>
  <si>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</si>
  <si>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</si>
  <si>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</si>
  <si>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</si>
  <si>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</si>
  <si>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</si>
  <si>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</si>
  <si>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</si>
  <si>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</si>
  <si>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</si>
  <si>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</si>
  <si>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</si>
  <si>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</si>
  <si>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</si>
  <si>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</si>
  <si>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</si>
  <si>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</si>
  <si>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</si>
  <si>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</si>
  <si>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</si>
  <si>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</si>
  <si>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</si>
  <si>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</si>
  <si>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</si>
  <si>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</si>
  <si>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</si>
  <si>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</si>
  <si>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</si>
  <si>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</si>
  <si>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</si>
  <si>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</si>
  <si>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</si>
  <si>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</si>
  <si>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</si>
  <si>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</si>
  <si>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</si>
  <si>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</si>
  <si>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</si>
  <si>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</si>
  <si>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</si>
  <si>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</si>
  <si>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</si>
  <si>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</si>
  <si>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</si>
  <si>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</si>
  <si>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</si>
  <si>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</si>
  <si>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</si>
  <si>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</si>
  <si>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</si>
  <si>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</si>
  <si>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</si>
  <si>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</si>
  <si>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</si>
  <si>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</si>
  <si>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</si>
  <si>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</si>
  <si>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</si>
  <si>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</si>
  <si>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</si>
  <si>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</si>
  <si>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</si>
  <si>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</si>
  <si>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</si>
  <si>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</si>
  <si>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</si>
  <si>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</si>
  <si>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</si>
  <si>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</si>
  <si>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</si>
  <si>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</si>
  <si>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</si>
  <si>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</si>
  <si>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</si>
  <si>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</si>
  <si>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</si>
  <si>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</si>
  <si>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</si>
  <si>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</si>
  <si>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</si>
  <si>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</si>
  <si>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</si>
  <si>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</si>
  <si>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</si>
  <si>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</si>
  <si>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</si>
  <si>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</si>
  <si>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</si>
  <si>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</si>
  <si>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</si>
  <si>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</si>
  <si>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</si>
  <si>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</si>
  <si>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</si>
  <si>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</si>
  <si>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</si>
  <si>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</si>
  <si>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</si>
  <si>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</si>
  <si>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</si>
  <si>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</si>
  <si>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</si>
  <si>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</si>
  <si>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</si>
  <si>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</si>
  <si>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</si>
  <si>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</si>
  <si>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</si>
  <si>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</si>
  <si>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</si>
  <si>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</si>
  <si>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</si>
  <si>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</si>
  <si>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</si>
  <si>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</si>
  <si>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</si>
  <si>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</si>
  <si>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</si>
  <si>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</si>
  <si>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</si>
  <si>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</si>
  <si>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</si>
  <si>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</si>
  <si>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</si>
  <si>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</si>
  <si>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</si>
  <si>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</si>
  <si>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</si>
  <si>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</si>
  <si>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</si>
  <si>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</si>
  <si>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</si>
  <si>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</si>
  <si>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</si>
  <si>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</si>
  <si>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</si>
  <si>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</si>
  <si>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</si>
  <si>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</si>
  <si>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</si>
  <si>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</si>
  <si>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</si>
  <si>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</si>
  <si>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</si>
  <si>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</si>
  <si>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</si>
  <si>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</si>
  <si>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</si>
  <si>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</si>
  <si>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</si>
  <si>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</si>
  <si>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</si>
  <si>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</si>
  <si>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</si>
  <si>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</si>
  <si>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</si>
  <si>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</si>
  <si>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</si>
  <si>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</si>
  <si>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</si>
  <si>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</si>
  <si>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</si>
  <si>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</si>
  <si>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</si>
  <si>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</si>
  <si>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</si>
  <si>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</si>
  <si>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</si>
  <si>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</si>
  <si>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</si>
  <si>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</si>
  <si>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</si>
  <si>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</si>
  <si>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</si>
  <si>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</si>
  <si>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</si>
  <si>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</si>
  <si>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</si>
  <si>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</si>
  <si>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</si>
  <si>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</si>
  <si>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</si>
  <si>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</si>
  <si>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</si>
  <si>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</si>
  <si>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</si>
  <si>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</si>
  <si>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</si>
  <si>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</si>
  <si>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</si>
  <si>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</si>
  <si>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</si>
  <si>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</si>
  <si>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</si>
  <si>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</si>
  <si>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</si>
  <si>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</si>
  <si>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</si>
  <si>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</si>
  <si>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</si>
  <si>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</si>
  <si>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</si>
  <si>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</si>
  <si>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</si>
  <si>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</si>
  <si>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</si>
  <si>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</si>
  <si>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</si>
  <si>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</si>
  <si>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</si>
  <si>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</si>
  <si>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</si>
  <si>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</si>
  <si>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</si>
  <si>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</si>
  <si>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</si>
  <si>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</si>
  <si>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</si>
  <si>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</si>
  <si>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</si>
  <si>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</si>
  <si>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</si>
  <si>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</si>
  <si>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</si>
  <si>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</si>
  <si>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</si>
  <si>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</si>
  <si>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</si>
  <si>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</si>
  <si>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</si>
  <si>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</si>
  <si>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</si>
  <si>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</si>
  <si>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</si>
  <si>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</si>
  <si>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</si>
  <si>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</si>
  <si>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</si>
  <si>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</si>
  <si>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</si>
  <si>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</si>
  <si>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</si>
  <si>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</si>
  <si>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</si>
  <si>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</si>
  <si>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</si>
  <si>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</si>
  <si>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</si>
  <si>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</si>
  <si>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</si>
  <si>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</si>
  <si>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</si>
  <si>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</si>
  <si>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</si>
  <si>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</si>
  <si>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</si>
  <si>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</si>
  <si>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</si>
  <si>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</si>
  <si>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</si>
  <si>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</si>
  <si>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</si>
  <si>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</si>
  <si>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</si>
  <si>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</si>
  <si>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</si>
  <si>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</si>
  <si>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</si>
  <si>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</si>
  <si>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</si>
  <si>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</si>
  <si>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</si>
  <si>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</si>
  <si>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</si>
  <si>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</si>
  <si>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</si>
  <si>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</si>
  <si>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</si>
  <si>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</si>
  <si>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</si>
  <si>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</si>
  <si>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</si>
  <si>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</si>
  <si>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</si>
  <si>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</si>
  <si>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</si>
  <si>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</si>
  <si>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</si>
  <si>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</si>
  <si>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</si>
  <si>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</si>
  <si>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</si>
  <si>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</si>
  <si>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</si>
  <si>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</si>
  <si>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</si>
  <si>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</si>
  <si>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</si>
  <si>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</si>
  <si>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</si>
  <si>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</si>
  <si>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</si>
  <si>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</si>
  <si>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</si>
  <si>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</si>
  <si>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</si>
  <si>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</si>
  <si>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</si>
  <si>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</si>
  <si>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</si>
  <si>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</si>
  <si>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</si>
  <si>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</si>
  <si>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</si>
  <si>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</si>
  <si>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</si>
  <si>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</si>
  <si>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</si>
  <si>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</si>
  <si>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</si>
  <si>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</si>
  <si>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</si>
  <si>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</si>
  <si>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</si>
  <si>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</si>
  <si>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</si>
  <si>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</si>
  <si>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</si>
  <si>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</si>
  <si>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</si>
  <si>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</si>
  <si>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</si>
  <si>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</si>
  <si>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</si>
  <si>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</si>
  <si>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</si>
  <si>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</si>
  <si>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</si>
  <si>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</si>
  <si>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</si>
  <si>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</si>
  <si>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</si>
  <si>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</si>
  <si>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</si>
  <si>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</si>
  <si>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</si>
  <si>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</si>
  <si>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</si>
  <si>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</si>
  <si>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</si>
  <si>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</si>
  <si>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</si>
  <si>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</si>
  <si>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</si>
  <si>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</si>
  <si>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</si>
  <si>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</si>
  <si>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</si>
  <si>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</si>
  <si>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</si>
  <si>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</si>
  <si>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</si>
  <si>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</si>
  <si>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</si>
  <si>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</si>
  <si>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</si>
  <si>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</si>
  <si>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</si>
  <si>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</si>
  <si>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</si>
  <si>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</si>
  <si>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</si>
  <si>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</si>
  <si>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</si>
  <si>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</si>
  <si>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</si>
  <si>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</si>
  <si>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</si>
  <si>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</si>
  <si>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</si>
  <si>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</si>
  <si>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</si>
  <si>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</si>
  <si>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</si>
  <si>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</si>
  <si>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</si>
  <si>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</si>
  <si>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</si>
  <si>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</si>
  <si>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</si>
  <si>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</si>
  <si>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</si>
  <si>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</si>
  <si>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</si>
  <si>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</si>
  <si>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</si>
  <si>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</si>
  <si>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</si>
  <si>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</si>
  <si>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</si>
  <si>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</si>
  <si>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</si>
  <si>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</si>
  <si>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</si>
  <si>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</si>
  <si>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</si>
  <si>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</si>
  <si>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</si>
  <si>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</si>
  <si>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</si>
  <si>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</si>
  <si>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</si>
  <si>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</si>
  <si>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</si>
  <si>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</si>
  <si>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</si>
  <si>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</si>
  <si>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</si>
  <si>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</si>
  <si>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</si>
  <si>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</si>
  <si>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</si>
  <si>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</si>
  <si>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</si>
  <si>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</si>
  <si>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</si>
  <si>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</si>
  <si>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</si>
  <si>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</si>
  <si>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</si>
  <si>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</si>
  <si>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</si>
  <si>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</si>
  <si>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</si>
  <si>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</si>
  <si>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</si>
  <si>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</si>
  <si>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</si>
  <si>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</si>
  <si>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</si>
  <si>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</si>
  <si>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</si>
  <si>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</si>
  <si>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</si>
  <si>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</si>
  <si>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</si>
  <si>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</si>
  <si>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</si>
  <si>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</si>
  <si>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</si>
  <si>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</si>
  <si>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</si>
  <si>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</si>
  <si>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</si>
  <si>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</si>
  <si>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</si>
  <si>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</si>
  <si>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</si>
  <si>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</si>
  <si>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</si>
  <si>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</si>
  <si>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</si>
  <si>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</si>
  <si>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</si>
  <si>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</si>
  <si>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</si>
  <si>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</si>
  <si>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</si>
  <si>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</si>
  <si>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</si>
  <si>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</si>
  <si>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</si>
  <si>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</si>
  <si>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</si>
  <si>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</si>
  <si>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</si>
  <si>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</si>
  <si>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</si>
  <si>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</si>
  <si>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</si>
  <si>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</si>
  <si>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</si>
  <si>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</si>
  <si>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</si>
  <si>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</si>
  <si>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</si>
  <si>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</si>
  <si>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</si>
  <si>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</si>
  <si>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</si>
  <si>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</si>
  <si>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</si>
  <si>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</si>
  <si>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</si>
  <si>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</si>
  <si>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</si>
  <si>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</si>
  <si>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</si>
  <si>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</si>
  <si>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</si>
  <si>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</si>
  <si>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</si>
  <si>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</si>
  <si>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</si>
  <si>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</si>
  <si>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</si>
  <si>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</si>
  <si>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</si>
  <si>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</si>
  <si>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</si>
  <si>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</si>
  <si>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</si>
  <si>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</si>
  <si>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</si>
  <si>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</si>
  <si>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</si>
  <si>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</si>
  <si>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</si>
  <si>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</si>
  <si>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</si>
  <si>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</si>
  <si>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</si>
  <si>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</si>
  <si>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</si>
  <si>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</si>
  <si>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</si>
  <si>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</si>
  <si>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</si>
  <si>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</si>
  <si>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</si>
  <si>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</si>
  <si>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</si>
  <si>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</si>
  <si>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</si>
  <si>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</si>
  <si>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</si>
  <si>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</si>
  <si>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</si>
  <si>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</si>
  <si>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</si>
  <si>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</si>
  <si>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</si>
  <si>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</si>
  <si>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</si>
  <si>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</si>
  <si>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</si>
  <si>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</si>
  <si>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</si>
  <si>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</si>
  <si>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</si>
  <si>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</si>
  <si>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</si>
  <si>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</si>
  <si>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</si>
  <si>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</si>
  <si>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</si>
  <si>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</si>
  <si>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</si>
  <si>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</si>
  <si>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</si>
  <si>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</si>
  <si>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</si>
  <si>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</si>
  <si>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</si>
  <si>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</si>
  <si>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</si>
  <si>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</si>
  <si>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</si>
  <si>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</si>
  <si>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</si>
  <si>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</si>
  <si>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</si>
  <si>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</si>
  <si>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</si>
  <si>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</si>
  <si>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</si>
  <si>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</si>
  <si>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</si>
  <si>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</si>
  <si>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</si>
  <si>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</si>
  <si>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</si>
  <si>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</si>
  <si>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</si>
  <si>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</si>
  <si>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</si>
  <si>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</si>
  <si>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</si>
  <si>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</si>
  <si>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</si>
  <si>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</si>
  <si>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</si>
  <si>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</si>
  <si>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</si>
  <si>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</si>
  <si>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</si>
  <si>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</si>
  <si>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</si>
  <si>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</si>
  <si>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</si>
  <si>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</si>
  <si>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</si>
  <si>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</si>
  <si>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</si>
  <si>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</si>
  <si>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</si>
  <si>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</si>
  <si>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</si>
  <si>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</si>
  <si>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</si>
  <si>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</si>
  <si>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</si>
  <si>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</si>
  <si>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</si>
  <si>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</si>
  <si>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</si>
  <si>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</si>
  <si>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</si>
  <si>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</si>
  <si>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</si>
  <si>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</si>
  <si>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</si>
  <si>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</si>
  <si>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</si>
  <si>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</si>
  <si>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</si>
  <si>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</si>
  <si>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</si>
  <si>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</si>
  <si>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</si>
  <si>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</si>
  <si>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</si>
  <si>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</si>
  <si>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</si>
  <si>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</si>
  <si>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</si>
  <si>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</si>
  <si>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</si>
  <si>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</si>
  <si>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</si>
  <si>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</si>
  <si>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</si>
  <si>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</si>
  <si>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</si>
  <si>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</si>
  <si>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</si>
  <si>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</si>
  <si>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</si>
  <si>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</si>
  <si>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</si>
  <si>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</si>
  <si>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</si>
  <si>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</si>
  <si>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</si>
  <si>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</si>
  <si>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</si>
  <si>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</si>
  <si>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</si>
  <si>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</si>
  <si>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</si>
  <si>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</si>
  <si>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</si>
  <si>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</si>
  <si>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</si>
  <si>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</si>
  <si>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</si>
  <si>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</si>
  <si>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</si>
  <si>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</si>
  <si>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</si>
  <si>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</si>
  <si>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</si>
  <si>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</si>
  <si>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</si>
  <si>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</si>
  <si>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</si>
  <si>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</si>
  <si>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</si>
  <si>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</si>
  <si>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</si>
  <si>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</si>
  <si>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</si>
  <si>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</si>
  <si>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</si>
  <si>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</si>
  <si>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</si>
  <si>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</si>
  <si>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</si>
  <si>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</si>
  <si>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</si>
  <si>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</si>
  <si>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</si>
  <si>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</si>
  <si>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</si>
  <si>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</si>
  <si>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</si>
  <si>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</si>
  <si>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</si>
  <si>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</si>
  <si>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</si>
  <si>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</si>
  <si>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</si>
  <si>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</si>
  <si>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</si>
  <si>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</si>
  <si>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</si>
  <si>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</si>
  <si>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</si>
  <si>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</si>
  <si>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</si>
  <si>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</si>
  <si>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</si>
  <si>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</si>
  <si>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</si>
  <si>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</si>
  <si>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</si>
  <si>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</si>
  <si>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</si>
  <si>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</si>
  <si>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</si>
  <si>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</si>
  <si>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</si>
  <si>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</si>
  <si>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</si>
  <si>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</si>
  <si>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</si>
  <si>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</si>
  <si>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</si>
  <si>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</si>
  <si>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</si>
  <si>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</si>
  <si>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</si>
  <si>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</si>
  <si>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</si>
  <si>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</si>
  <si>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</si>
  <si>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</si>
  <si>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</si>
  <si>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</si>
  <si>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</si>
  <si>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</si>
  <si>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</si>
  <si>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</si>
  <si>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</si>
  <si>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</si>
  <si>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</si>
  <si>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</si>
  <si>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</si>
  <si>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</si>
  <si>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</si>
  <si>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</si>
  <si>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</si>
  <si>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</si>
  <si>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</si>
  <si>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</si>
  <si>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</si>
  <si>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</si>
  <si>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</si>
  <si>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</si>
  <si>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</si>
  <si>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</si>
  <si>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</si>
  <si>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</si>
  <si>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</si>
  <si>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</si>
  <si>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</si>
  <si>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</si>
  <si>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</si>
  <si>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</si>
  <si>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</si>
  <si>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</si>
  <si>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</si>
  <si>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</si>
  <si>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</si>
  <si>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</si>
  <si>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</si>
  <si>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</si>
  <si>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</si>
  <si>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</si>
  <si>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</si>
  <si>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</si>
  <si>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</si>
  <si>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</si>
  <si>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</si>
  <si>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</si>
  <si>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</si>
  <si>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</si>
  <si>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</si>
  <si>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</si>
  <si>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</si>
  <si>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</si>
  <si>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</si>
  <si>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</si>
  <si>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</si>
  <si>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</si>
  <si>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</si>
  <si>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</si>
  <si>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</si>
  <si>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</si>
  <si>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</si>
  <si>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</si>
  <si>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</si>
  <si>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</si>
  <si>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</si>
  <si>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</si>
  <si>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</si>
  <si>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</si>
  <si>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</si>
  <si>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</si>
  <si>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</si>
  <si>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</si>
  <si>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</si>
  <si>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</si>
  <si>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</si>
  <si>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</si>
  <si>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</si>
  <si>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</si>
  <si>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</si>
  <si>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</si>
  <si>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</si>
  <si>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</si>
  <si>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</si>
  <si>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</si>
  <si>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</si>
  <si>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</si>
  <si>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</si>
  <si>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</si>
  <si>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</si>
  <si>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</si>
  <si>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</si>
  <si>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</si>
  <si>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</si>
  <si>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</si>
  <si>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</si>
  <si>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</si>
  <si>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</si>
  <si>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</si>
  <si>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</si>
  <si>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</si>
  <si>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</si>
  <si>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</si>
  <si>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</si>
  <si>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</si>
  <si>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</si>
  <si>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</si>
  <si>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</si>
  <si>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</si>
  <si>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</si>
  <si>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</si>
  <si>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</si>
  <si>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</si>
  <si>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</si>
  <si>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</si>
  <si>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</si>
  <si>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</si>
  <si>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</si>
  <si>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</si>
  <si>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</si>
  <si>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</si>
  <si>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</si>
  <si>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</si>
  <si>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</si>
  <si>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</si>
  <si>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</si>
  <si>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</si>
  <si>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</si>
  <si>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</si>
  <si>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</si>
  <si>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</si>
  <si>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</si>
  <si>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</si>
  <si>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</si>
  <si>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</si>
  <si>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</si>
  <si>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</si>
  <si>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</si>
  <si>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</si>
  <si>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</si>
  <si>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</si>
  <si>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</si>
  <si>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</si>
  <si>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</si>
  <si>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</si>
  <si>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</si>
  <si>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</si>
  <si>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</si>
  <si>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</si>
  <si>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</si>
  <si>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</si>
  <si>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</si>
  <si>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</si>
  <si>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</si>
  <si>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</si>
  <si>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</si>
  <si>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</si>
  <si>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</si>
  <si>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</si>
  <si>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</si>
  <si>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</si>
  <si>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</si>
  <si>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</si>
  <si>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</si>
  <si>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</si>
  <si>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</si>
  <si>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</si>
  <si>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</si>
  <si>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</si>
  <si>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</si>
  <si>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</si>
  <si>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</si>
  <si>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</si>
  <si>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</si>
  <si>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</si>
  <si>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</si>
  <si>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</si>
  <si>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</si>
  <si>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</si>
  <si>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</si>
  <si>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</si>
  <si>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</si>
  <si>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</si>
  <si>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</si>
  <si>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</si>
  <si>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</si>
  <si>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</si>
  <si>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</si>
  <si>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</si>
  <si>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</si>
  <si>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</si>
  <si>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</si>
  <si>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</si>
  <si>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</si>
  <si>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</si>
  <si>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</si>
  <si>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</si>
  <si>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</si>
  <si>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</si>
  <si>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</si>
  <si>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</si>
  <si>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</si>
  <si>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</si>
  <si>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</si>
  <si>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</si>
  <si>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</si>
  <si>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</si>
  <si>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</si>
  <si>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</si>
  <si>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</si>
  <si>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</si>
  <si>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</si>
  <si>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</si>
  <si>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</si>
  <si>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</si>
  <si>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</si>
  <si>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</si>
  <si>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</si>
  <si>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</si>
  <si>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</si>
  <si>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</si>
  <si>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</si>
  <si>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</si>
  <si>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</si>
  <si>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</si>
  <si>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</si>
  <si>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</si>
  <si>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</si>
  <si>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</si>
  <si>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</si>
  <si>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</si>
  <si>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</si>
  <si>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</si>
  <si>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</si>
  <si>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</si>
  <si>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</si>
  <si>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</si>
  <si>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</si>
  <si>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</si>
  <si>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</si>
  <si>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</si>
  <si>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</si>
  <si>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</si>
  <si>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</si>
  <si>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</si>
  <si>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</si>
  <si>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</si>
  <si>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</si>
  <si>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</si>
  <si>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</si>
  <si>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</si>
  <si>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</si>
  <si>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</si>
  <si>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</si>
  <si>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</si>
  <si>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</si>
  <si>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</si>
  <si>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</si>
  <si>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</si>
  <si>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</si>
  <si>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</si>
  <si>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</si>
  <si>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</si>
  <si>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</si>
  <si>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</si>
  <si>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</si>
  <si>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</si>
  <si>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</si>
  <si>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</si>
  <si>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</si>
  <si>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</si>
  <si>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</si>
  <si>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</si>
  <si>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</si>
  <si>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</si>
  <si>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</si>
  <si>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</si>
  <si>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</si>
  <si>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</si>
  <si>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</si>
  <si>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</si>
  <si>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</si>
  <si>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</si>
  <si>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</si>
  <si>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</si>
  <si>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</si>
  <si>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</si>
  <si>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</si>
  <si>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</si>
  <si>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</si>
  <si>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</si>
  <si>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</si>
  <si>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</si>
  <si>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</si>
  <si>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</si>
  <si>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</si>
  <si>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</si>
  <si>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</si>
  <si>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</si>
  <si>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</si>
  <si>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</si>
  <si>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</si>
  <si>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</si>
  <si>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</si>
  <si>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</si>
  <si>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</si>
  <si>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</si>
  <si>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</si>
  <si>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</si>
  <si>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</si>
  <si>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</si>
  <si>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</si>
  <si>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</si>
  <si>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</si>
  <si>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</si>
  <si>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</si>
  <si>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</si>
  <si>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</si>
  <si>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</si>
  <si>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</si>
  <si>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</si>
  <si>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</si>
  <si>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</si>
  <si>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</si>
  <si>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</si>
  <si>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</si>
  <si>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</si>
  <si>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</si>
  <si>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</si>
  <si>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</si>
  <si>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</si>
  <si>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</si>
  <si>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</si>
  <si>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</si>
  <si>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</si>
  <si>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</si>
  <si>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</si>
  <si>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</si>
  <si>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</si>
  <si>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</si>
  <si>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</si>
  <si>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</si>
  <si>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</si>
  <si>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</si>
  <si>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</si>
  <si>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</si>
  <si>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</si>
  <si>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</si>
  <si>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</si>
  <si>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</si>
  <si>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</si>
  <si>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</si>
  <si>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</si>
  <si>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</si>
  <si>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</si>
  <si>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</si>
  <si>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</si>
  <si>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</si>
  <si>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</si>
  <si>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</si>
  <si>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</si>
  <si>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</si>
  <si>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</si>
  <si>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</si>
  <si>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</si>
  <si>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</si>
  <si>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</si>
  <si>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</si>
  <si>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</si>
  <si>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</si>
  <si>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</si>
  <si>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</si>
  <si>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</si>
  <si>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</si>
  <si>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</si>
  <si>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</si>
  <si>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</si>
  <si>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</si>
  <si>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</si>
  <si>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</si>
  <si>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</si>
  <si>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</si>
  <si>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</si>
  <si>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</si>
  <si>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</si>
  <si>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</si>
  <si>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</si>
  <si>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</si>
  <si>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</si>
  <si>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</si>
  <si>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</si>
  <si>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</si>
  <si>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</si>
  <si>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</si>
  <si>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</si>
  <si>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</si>
  <si>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</si>
  <si>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</si>
  <si>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</si>
  <si>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</si>
  <si>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</si>
  <si>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</si>
  <si>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</si>
  <si>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</si>
  <si>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</si>
  <si>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</si>
  <si>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</si>
  <si>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</si>
  <si>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</si>
  <si>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</si>
  <si>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</si>
  <si>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</si>
  <si>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</si>
  <si>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</si>
  <si>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</si>
  <si>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</si>
  <si>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</si>
  <si>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</si>
  <si>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</si>
  <si>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</si>
  <si>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</si>
  <si>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</si>
  <si>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</si>
  <si>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</si>
  <si>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</si>
  <si>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</si>
  <si>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</si>
  <si>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</si>
  <si>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</si>
  <si>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</si>
  <si>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</si>
  <si>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</si>
  <si>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</si>
  <si>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</si>
  <si>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</si>
  <si>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</si>
  <si>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</si>
  <si>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</si>
  <si>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</si>
  <si>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</si>
  <si>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</si>
  <si>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</si>
  <si>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</si>
  <si>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</si>
  <si>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</si>
  <si>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</si>
  <si>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</si>
  <si>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</si>
  <si>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</si>
  <si>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</si>
  <si>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</si>
  <si>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</si>
  <si>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</si>
  <si>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</si>
  <si>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</si>
  <si>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</si>
  <si>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</si>
  <si>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</si>
  <si>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</si>
  <si>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</si>
  <si>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</si>
  <si>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</si>
  <si>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</si>
  <si>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</si>
  <si>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</si>
  <si>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</si>
  <si>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</si>
  <si>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</si>
  <si>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</si>
  <si>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</si>
  <si>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</si>
  <si>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</si>
  <si>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</si>
  <si>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</si>
  <si>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</si>
  <si>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</si>
  <si>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</si>
  <si>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</si>
  <si>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</si>
  <si>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</si>
  <si>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</si>
  <si>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</si>
  <si>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</si>
  <si>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</si>
  <si>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</si>
  <si>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</si>
  <si>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</si>
  <si>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</si>
  <si>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</si>
  <si>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</si>
  <si>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</si>
  <si>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</si>
  <si>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</si>
  <si>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</si>
  <si>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</si>
  <si>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</si>
  <si>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</si>
  <si>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</si>
  <si>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</si>
  <si>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</si>
  <si>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</si>
  <si>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</si>
  <si>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</si>
  <si>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</si>
  <si>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</si>
  <si>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</si>
  <si>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</si>
  <si>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</si>
  <si>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</si>
  <si>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</si>
  <si>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</si>
  <si>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</si>
  <si>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</si>
  <si>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</si>
  <si>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</si>
  <si>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</si>
  <si>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</si>
  <si>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</si>
  <si>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</si>
  <si>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</si>
  <si>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</si>
  <si>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</si>
  <si>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</si>
  <si>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</si>
  <si>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</si>
  <si>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</si>
  <si>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</si>
  <si>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</si>
  <si>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</si>
  <si>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</si>
  <si>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</si>
  <si>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</si>
  <si>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</si>
  <si>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</si>
  <si>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</si>
  <si>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</si>
  <si>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</si>
  <si>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</si>
  <si>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</si>
  <si>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</si>
  <si>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</si>
  <si>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</si>
  <si>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</si>
  <si>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</si>
  <si>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</si>
  <si>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</si>
  <si>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</si>
  <si>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</si>
  <si>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</si>
  <si>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</si>
  <si>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</si>
  <si>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</si>
  <si>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</si>
  <si>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</si>
  <si>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</si>
  <si>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</si>
  <si>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</si>
  <si>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</si>
  <si>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</si>
  <si>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</si>
  <si>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</si>
  <si>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</si>
  <si>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</si>
  <si>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</si>
  <si>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</si>
  <si>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</si>
  <si>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</si>
  <si>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</si>
  <si>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</si>
  <si>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</si>
  <si>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</si>
  <si>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</si>
  <si>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</si>
  <si>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</si>
  <si>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</si>
  <si>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</si>
  <si>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</si>
  <si>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</si>
  <si>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</si>
  <si>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</si>
  <si>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</si>
  <si>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</si>
  <si>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</si>
  <si>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</si>
  <si>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</si>
  <si>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</si>
  <si>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</si>
  <si>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</si>
  <si>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</si>
  <si>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</si>
  <si>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</si>
  <si>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</si>
  <si>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</si>
  <si>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</si>
  <si>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</si>
  <si>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</si>
  <si>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</si>
  <si>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</si>
  <si>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</si>
  <si>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</si>
  <si>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</si>
  <si>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</si>
  <si>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</si>
  <si>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</si>
  <si>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</si>
  <si>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</si>
  <si>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</si>
  <si>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</si>
  <si>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</si>
  <si>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</si>
  <si>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</si>
  <si>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</si>
  <si>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</si>
  <si>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</si>
  <si>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</si>
  <si>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</si>
  <si>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</si>
  <si>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</si>
  <si>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</si>
  <si>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</si>
  <si>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</si>
  <si>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</si>
  <si>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</si>
  <si>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</si>
  <si>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</si>
  <si>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</si>
  <si>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</si>
  <si>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</si>
  <si>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</si>
  <si>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</si>
  <si>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</si>
  <si>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</si>
  <si>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</si>
  <si>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</si>
  <si>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</si>
  <si>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</si>
  <si>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</si>
  <si>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</si>
  <si>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</si>
  <si>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</si>
  <si>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</si>
  <si>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</si>
  <si>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</si>
  <si>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</si>
  <si>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</si>
  <si>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</si>
  <si>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</si>
  <si>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</si>
  <si>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</si>
  <si>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</si>
  <si>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</si>
  <si>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</si>
  <si>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</si>
  <si>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</si>
  <si>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</si>
  <si>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</si>
  <si>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</si>
  <si>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</si>
  <si>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</si>
  <si>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</si>
  <si>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</si>
  <si>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</si>
  <si>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</si>
  <si>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</si>
  <si>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</si>
  <si>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</si>
  <si>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</si>
  <si>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</si>
  <si>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</si>
  <si>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</si>
  <si>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</si>
  <si>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</si>
  <si>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</si>
  <si>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</si>
  <si>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</si>
  <si>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</si>
  <si>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</si>
  <si>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</si>
  <si>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</si>
  <si>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</si>
  <si>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</si>
  <si>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</si>
  <si>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</si>
  <si>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</si>
  <si>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</si>
  <si>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</si>
  <si>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</si>
  <si>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</si>
  <si>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</si>
  <si>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</si>
  <si>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</si>
  <si>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</si>
  <si>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</si>
  <si>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</si>
  <si>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</si>
  <si>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</si>
  <si>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</si>
  <si>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</si>
  <si>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</si>
  <si>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</si>
  <si>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</si>
  <si>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</si>
  <si>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</si>
  <si>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</si>
  <si>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</si>
  <si>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</si>
  <si>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</si>
  <si>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</si>
  <si>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</si>
  <si>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</si>
  <si>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</si>
  <si>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</si>
  <si>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</si>
  <si>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</si>
  <si>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</si>
  <si>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</si>
  <si>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</si>
  <si>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</si>
  <si>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</si>
  <si>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</si>
  <si>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</si>
  <si>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</si>
  <si>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</si>
  <si>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</si>
  <si>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</si>
  <si>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</si>
  <si>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</si>
  <si>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</si>
  <si>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</si>
  <si>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</si>
  <si>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</si>
  <si>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</si>
  <si>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</si>
  <si>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</si>
  <si>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</si>
  <si>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</si>
  <si>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</si>
  <si>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</si>
  <si>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</si>
  <si>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</si>
  <si>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</si>
  <si>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</si>
  <si>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</si>
  <si>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</si>
  <si>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</si>
  <si>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</si>
  <si>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</si>
  <si>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</si>
  <si>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</si>
  <si>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</si>
  <si>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</si>
  <si>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</si>
  <si>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</si>
  <si>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</si>
  <si>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</si>
  <si>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</si>
  <si>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</si>
  <si>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</si>
  <si>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</si>
  <si>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</si>
  <si>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</si>
  <si>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</si>
  <si>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</si>
  <si>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</si>
  <si>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</si>
  <si>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</si>
  <si>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</si>
  <si>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</si>
  <si>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</si>
  <si>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</si>
  <si>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</si>
  <si>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</si>
  <si>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</si>
  <si>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</si>
  <si>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</si>
  <si>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</si>
  <si>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</si>
  <si>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</si>
  <si>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</si>
  <si>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</si>
  <si>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</si>
  <si>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</si>
  <si>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</si>
  <si>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</si>
  <si>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</si>
  <si>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</si>
  <si>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</si>
  <si>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</si>
  <si>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</si>
  <si>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</si>
  <si>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</si>
  <si>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</si>
  <si>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</si>
  <si>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</si>
  <si>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</si>
  <si>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</si>
  <si>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</si>
  <si>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</si>
  <si>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</si>
  <si>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</si>
  <si>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</si>
  <si>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</si>
  <si>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</si>
  <si>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</si>
  <si>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</si>
  <si>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</si>
  <si>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</si>
  <si>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</si>
  <si>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</si>
  <si>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</si>
  <si>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</si>
  <si>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</si>
  <si>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</si>
  <si>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</si>
  <si>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</si>
  <si>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</si>
  <si>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</si>
  <si>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</si>
  <si>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</si>
  <si>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</si>
  <si>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</si>
  <si>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</si>
  <si>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</si>
  <si>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</si>
  <si>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</si>
  <si>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</si>
  <si>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</si>
  <si>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</si>
  <si>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</si>
  <si>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</si>
  <si>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</si>
  <si>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</si>
  <si>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</si>
  <si>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</si>
  <si>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</si>
  <si>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</si>
  <si>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</si>
  <si>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</si>
  <si>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</si>
  <si>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</si>
  <si>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</si>
  <si>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</si>
  <si>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</si>
  <si>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</si>
  <si>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</si>
  <si>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</si>
  <si>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</si>
  <si>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</si>
  <si>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</si>
  <si>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</si>
  <si>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</si>
  <si>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</si>
  <si>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</si>
  <si>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</si>
  <si>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</si>
  <si>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</si>
  <si>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</si>
  <si>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</si>
  <si>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</si>
  <si>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</si>
  <si>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</si>
  <si>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</si>
  <si>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</si>
  <si>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</si>
  <si>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</si>
  <si>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</si>
  <si>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</si>
  <si>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</si>
  <si>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</si>
  <si>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</si>
  <si>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</si>
  <si>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</si>
  <si>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</si>
  <si>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</si>
  <si>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</si>
  <si>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</si>
  <si>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</si>
  <si>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</si>
  <si>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</si>
  <si>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</si>
  <si>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</si>
  <si>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</si>
  <si>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</si>
  <si>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</si>
  <si>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</si>
  <si>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</si>
  <si>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</si>
  <si>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</si>
  <si>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</si>
  <si>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</si>
  <si>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</si>
  <si>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</si>
  <si>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</si>
  <si>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</si>
  <si>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</si>
  <si>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</si>
  <si>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</si>
  <si>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</si>
  <si>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</si>
  <si>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</si>
  <si>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</si>
  <si>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</si>
  <si>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</si>
  <si>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</si>
  <si>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</si>
  <si>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</si>
  <si>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</si>
  <si>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</si>
  <si>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</si>
  <si>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</si>
  <si>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</si>
  <si>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</si>
  <si>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</si>
  <si>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</si>
  <si>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</si>
  <si>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</si>
  <si>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</si>
  <si>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</si>
  <si>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</si>
  <si>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</si>
  <si>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</si>
  <si>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</si>
  <si>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</si>
  <si>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</si>
  <si>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</si>
  <si>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</si>
  <si>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</si>
  <si>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</si>
  <si>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</si>
  <si>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</si>
  <si>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</si>
  <si>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</si>
  <si>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</si>
  <si>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</si>
  <si>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</si>
  <si>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</si>
  <si>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</si>
  <si>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</si>
  <si>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</si>
  <si>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</si>
  <si>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</si>
  <si>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</si>
  <si>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</si>
  <si>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</si>
  <si>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</si>
  <si>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</si>
  <si>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</si>
  <si>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</si>
  <si>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</si>
  <si>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</si>
  <si>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</si>
  <si>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</si>
  <si>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</si>
  <si>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</si>
  <si>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</si>
  <si>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</si>
  <si>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</si>
  <si>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</si>
  <si>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</si>
  <si>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</si>
  <si>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</si>
  <si>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</si>
  <si>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</si>
  <si>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</si>
  <si>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</si>
  <si>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</si>
  <si>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</si>
  <si>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</si>
  <si>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</si>
  <si>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</si>
  <si>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</si>
  <si>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</si>
  <si>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</si>
  <si>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</si>
  <si>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</si>
  <si>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</si>
  <si>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</si>
  <si>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</si>
  <si>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</si>
  <si>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</si>
  <si>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</si>
  <si>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</si>
  <si>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</si>
  <si>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</si>
  <si>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</si>
  <si>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</si>
  <si>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</si>
  <si>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</si>
  <si>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</si>
  <si>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</si>
  <si>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</si>
  <si>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</si>
  <si>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</si>
  <si>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</si>
  <si>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</si>
  <si>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</si>
  <si>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</si>
  <si>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</si>
  <si>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</si>
  <si>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</si>
  <si>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</si>
  <si>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</si>
  <si>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</si>
  <si>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</si>
  <si>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</si>
  <si>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</si>
  <si>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</si>
  <si>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</si>
  <si>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</si>
  <si>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</si>
  <si>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</si>
  <si>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</si>
  <si>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</si>
  <si>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</si>
  <si>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</si>
  <si>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</si>
  <si>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</si>
  <si>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</si>
  <si>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</si>
  <si>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</si>
  <si>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</si>
  <si>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</si>
  <si>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</si>
  <si>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</si>
  <si>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</si>
  <si>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</si>
  <si>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</si>
  <si>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</si>
  <si>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</si>
  <si>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</si>
  <si>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</si>
  <si>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</si>
  <si>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</si>
  <si>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</si>
  <si>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</si>
  <si>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</si>
  <si>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</si>
  <si>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</si>
  <si>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</si>
  <si>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</si>
  <si>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</si>
  <si>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</si>
  <si>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</si>
  <si>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</si>
  <si>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</si>
  <si>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</si>
  <si>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</si>
  <si>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</si>
  <si>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</si>
  <si>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</si>
  <si>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</si>
  <si>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</si>
  <si>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</si>
  <si>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</si>
  <si>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</si>
  <si>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</si>
  <si>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</si>
  <si>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</si>
  <si>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</si>
  <si>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</si>
  <si>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</si>
  <si>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</si>
  <si>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</si>
  <si>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</si>
  <si>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</si>
  <si>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</si>
  <si>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</si>
  <si>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</si>
  <si>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</si>
  <si>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</si>
  <si>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</si>
  <si>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</si>
  <si>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</si>
  <si>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</si>
  <si>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</si>
  <si>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</si>
  <si>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</si>
  <si>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</si>
  <si>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</si>
  <si>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</si>
  <si>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</si>
  <si>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</si>
  <si>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</si>
  <si>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</si>
  <si>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</si>
  <si>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</si>
  <si>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</si>
  <si>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</si>
  <si>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</si>
  <si>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</si>
  <si>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</si>
  <si>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</si>
  <si>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</si>
  <si>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</si>
  <si>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</si>
  <si>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</si>
  <si>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</si>
  <si>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</si>
  <si>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</si>
  <si>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</si>
  <si>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</si>
  <si>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</si>
  <si>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</si>
  <si>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</si>
  <si>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</si>
  <si>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</si>
  <si>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</si>
  <si>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</si>
  <si>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</si>
  <si>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</si>
  <si>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</si>
  <si>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</si>
  <si>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</si>
  <si>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</si>
  <si>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</si>
  <si>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</si>
  <si>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</si>
  <si>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</si>
  <si>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</si>
  <si>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</si>
  <si>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</si>
  <si>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</si>
  <si>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</si>
  <si>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</si>
  <si>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</si>
  <si>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</si>
  <si>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</si>
  <si>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</si>
  <si>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</si>
  <si>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</si>
  <si>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</si>
  <si>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</si>
  <si>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</si>
  <si>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</si>
  <si>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</si>
  <si>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</si>
  <si>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</si>
  <si>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</si>
  <si>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</si>
  <si>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</si>
  <si>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</si>
  <si>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</si>
  <si>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</si>
  <si>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</si>
  <si>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</si>
  <si>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</si>
  <si>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</si>
  <si>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</si>
  <si>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</si>
  <si>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</si>
  <si>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</si>
  <si>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</si>
  <si>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</si>
  <si>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</si>
  <si>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</si>
  <si>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</si>
  <si>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</si>
  <si>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</si>
  <si>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</si>
  <si>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</si>
  <si>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</si>
  <si>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</si>
  <si>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</si>
  <si>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</si>
  <si>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</si>
  <si>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</si>
  <si>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</si>
  <si>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</si>
  <si>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</si>
  <si>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</si>
  <si>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</si>
  <si>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</si>
  <si>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</si>
  <si>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</si>
  <si>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</si>
  <si>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</si>
  <si>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</si>
  <si>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</si>
  <si>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</si>
  <si>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</si>
  <si>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</si>
  <si>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</si>
  <si>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</si>
  <si>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</si>
  <si>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</si>
  <si>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</si>
  <si>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</si>
  <si>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</si>
  <si>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</si>
  <si>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</si>
  <si>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</si>
  <si>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</si>
  <si>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</si>
  <si>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</si>
  <si>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</si>
  <si>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</si>
  <si>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</si>
  <si>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</si>
  <si>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</si>
  <si>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</si>
  <si>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</si>
  <si>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</si>
  <si>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</si>
  <si>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</si>
  <si>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</si>
  <si>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</si>
  <si>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</si>
  <si>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</si>
  <si>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</si>
  <si>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</si>
  <si>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</si>
  <si>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</si>
  <si>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</si>
  <si>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</si>
  <si>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</si>
  <si>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</si>
  <si>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</si>
  <si>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</si>
  <si>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</si>
  <si>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</si>
  <si>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</si>
  <si>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</si>
  <si>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</si>
  <si>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</si>
  <si>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</si>
  <si>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</si>
  <si>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</si>
  <si>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</si>
  <si>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</si>
  <si>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</si>
  <si>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</si>
  <si>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</si>
  <si>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</si>
  <si>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</si>
  <si>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</si>
  <si>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</si>
  <si>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</si>
  <si>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</si>
  <si>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</si>
  <si>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</si>
  <si>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</si>
  <si>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</si>
  <si>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</si>
  <si>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</si>
  <si>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</si>
  <si>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</si>
  <si>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</si>
  <si>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</si>
  <si>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</si>
  <si>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</si>
  <si>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</si>
  <si>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</si>
  <si>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</si>
  <si>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</si>
  <si>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</si>
  <si>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</si>
  <si>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</si>
  <si>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</si>
  <si>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</si>
  <si>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</si>
  <si>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</si>
  <si>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</si>
  <si>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</si>
  <si>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</si>
  <si>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</si>
  <si>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</si>
  <si>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</si>
  <si>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</si>
  <si>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</si>
  <si>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</si>
  <si>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</si>
  <si>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</si>
  <si>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</si>
  <si>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</si>
  <si>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</si>
  <si>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</si>
  <si>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</si>
  <si>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</si>
  <si>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</si>
  <si>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</si>
  <si>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</si>
  <si>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</si>
  <si>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</si>
  <si>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</si>
  <si>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</si>
  <si>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</si>
  <si>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</si>
  <si>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</si>
  <si>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</si>
  <si>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</si>
  <si>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</si>
  <si>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</si>
  <si>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</si>
  <si>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</si>
  <si>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</si>
  <si>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</si>
  <si>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</si>
  <si>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</si>
  <si>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</si>
  <si>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</si>
  <si>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</si>
  <si>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</si>
  <si>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</si>
  <si>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</si>
  <si>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</si>
  <si>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</si>
  <si>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</si>
  <si>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</si>
  <si>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</si>
  <si>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</si>
  <si>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</si>
  <si>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</si>
  <si>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</si>
  <si>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</si>
  <si>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</si>
  <si>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</si>
  <si>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</si>
  <si>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</si>
  <si>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</si>
  <si>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</si>
  <si>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</si>
  <si>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</si>
  <si>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</si>
  <si>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</si>
  <si>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</si>
  <si>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</si>
  <si>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</si>
  <si>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</si>
  <si>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</si>
  <si>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</si>
  <si>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</si>
  <si>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</si>
  <si>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</si>
  <si>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</si>
  <si>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</si>
  <si>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</si>
  <si>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</si>
  <si>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</si>
  <si>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</si>
  <si>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</si>
  <si>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</si>
  <si>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</si>
  <si>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</si>
  <si>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</si>
  <si>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</si>
  <si>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</si>
  <si>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</si>
  <si>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</si>
  <si>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</si>
  <si>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</si>
  <si>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</si>
  <si>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</si>
  <si>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</si>
  <si>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</si>
  <si>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</si>
  <si>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</si>
  <si>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</si>
  <si>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</si>
  <si>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</si>
  <si>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</si>
  <si>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</si>
  <si>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</si>
  <si>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</si>
  <si>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</si>
  <si>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</si>
  <si>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</si>
  <si>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</si>
  <si>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</si>
  <si>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</si>
  <si>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</si>
  <si>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</si>
  <si>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</si>
  <si>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</si>
  <si>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</si>
  <si>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</si>
  <si>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</si>
  <si>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</si>
  <si>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</si>
  <si>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</si>
  <si>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</si>
  <si>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</si>
  <si>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</si>
  <si>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</si>
  <si>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</si>
  <si>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</si>
  <si>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</si>
  <si>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</si>
  <si>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</si>
  <si>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</si>
  <si>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</si>
  <si>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</si>
  <si>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</si>
  <si>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</si>
  <si>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</si>
  <si>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</si>
  <si>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</si>
  <si>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</si>
  <si>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</si>
  <si>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</si>
  <si>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</si>
  <si>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</si>
  <si>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</si>
  <si>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</si>
  <si>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</si>
  <si>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</si>
  <si>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</si>
  <si>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</si>
  <si>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</si>
  <si>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</si>
  <si>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</si>
  <si>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</si>
  <si>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</si>
  <si>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</si>
  <si>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</si>
  <si>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</si>
  <si>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</si>
  <si>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</si>
  <si>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</si>
  <si>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</si>
  <si>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</si>
  <si>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</si>
  <si>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</si>
  <si>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</si>
  <si>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</si>
  <si>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</si>
  <si>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</si>
  <si>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</si>
  <si>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</si>
  <si>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</si>
  <si>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</si>
  <si>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</si>
  <si>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</si>
  <si>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</si>
  <si>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</si>
  <si>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</si>
  <si>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</si>
  <si>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</si>
  <si>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</si>
  <si>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</si>
  <si>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</si>
  <si>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</si>
  <si>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</si>
  <si>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</si>
  <si>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</si>
  <si>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</si>
  <si>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</si>
  <si>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</si>
  <si>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</si>
  <si>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</si>
  <si>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</si>
  <si>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</si>
  <si>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</si>
  <si>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</si>
  <si>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</si>
  <si>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</si>
  <si>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</si>
  <si>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</si>
  <si>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</si>
  <si>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</si>
  <si>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</si>
  <si>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</si>
  <si>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</si>
  <si>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</si>
  <si>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</si>
  <si>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</si>
  <si>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</si>
  <si>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</si>
  <si>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</si>
  <si>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</si>
  <si>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</si>
  <si>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</si>
  <si>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</si>
  <si>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</si>
  <si>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</si>
  <si>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</si>
  <si>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</si>
  <si>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</si>
  <si>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</si>
  <si>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</si>
  <si>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</si>
  <si>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</si>
  <si>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</si>
  <si>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</si>
  <si>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</si>
  <si>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</si>
  <si>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</si>
  <si>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</si>
  <si>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</si>
  <si>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</si>
  <si>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</si>
  <si>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</si>
  <si>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</si>
  <si>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</si>
  <si>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</si>
  <si>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</si>
  <si>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</si>
  <si>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</si>
  <si>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</si>
  <si>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</si>
  <si>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</si>
  <si>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</si>
  <si>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</si>
  <si>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</si>
  <si>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</si>
  <si>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</si>
  <si>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</si>
  <si>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</si>
  <si>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</si>
  <si>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</si>
  <si>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</si>
  <si>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</si>
  <si>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</si>
  <si>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</si>
  <si>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</si>
  <si>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</si>
  <si>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</si>
  <si>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</si>
  <si>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</si>
  <si>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</si>
  <si>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</si>
  <si>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</si>
  <si>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</si>
  <si>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</si>
  <si>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</si>
  <si>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</si>
  <si>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</si>
  <si>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</si>
  <si>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</si>
  <si>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</si>
  <si>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</si>
  <si>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</si>
  <si>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</si>
  <si>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</si>
  <si>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</si>
  <si>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</si>
  <si>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</si>
  <si>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</si>
  <si>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</si>
  <si>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</si>
  <si>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</si>
  <si>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</si>
  <si>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</si>
  <si>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</si>
  <si>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</si>
  <si>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</si>
  <si>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</si>
  <si>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</si>
  <si>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</si>
  <si>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</si>
  <si>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</si>
  <si>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</si>
  <si>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</si>
  <si>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</si>
  <si>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</si>
  <si>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</si>
  <si>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</si>
  <si>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</si>
  <si>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</si>
  <si>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</si>
  <si>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</si>
  <si>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</si>
  <si>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</si>
  <si>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</si>
  <si>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</si>
  <si>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</si>
  <si>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</si>
  <si>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</si>
  <si>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</si>
  <si>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</si>
  <si>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</si>
  <si>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</si>
  <si>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</si>
  <si>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</si>
  <si>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</si>
  <si>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</si>
  <si>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</si>
  <si>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</si>
  <si>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</si>
  <si>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</si>
  <si>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</si>
  <si>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</si>
  <si>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</si>
  <si>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</si>
  <si>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</si>
  <si>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</si>
  <si>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</si>
  <si>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</si>
  <si>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</si>
  <si>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</si>
  <si>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</si>
  <si>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</si>
  <si>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</si>
  <si>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</si>
  <si>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</si>
  <si>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</si>
  <si>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</si>
  <si>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</si>
  <si>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</si>
  <si>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</si>
  <si>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</si>
  <si>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</si>
  <si>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</si>
  <si>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</si>
  <si>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</si>
  <si>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</si>
  <si>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</si>
  <si>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</si>
  <si>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</si>
  <si>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</si>
  <si>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</si>
  <si>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</si>
  <si>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</si>
  <si>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</si>
  <si>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</si>
  <si>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</si>
  <si>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</si>
  <si>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</si>
  <si>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</si>
  <si>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</si>
  <si>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</si>
  <si>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</si>
  <si>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</si>
  <si>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</si>
  <si>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</si>
  <si>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</si>
  <si>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</si>
  <si>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</si>
  <si>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</si>
  <si>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</si>
  <si>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</si>
  <si>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</si>
  <si>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</si>
  <si>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</si>
  <si>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</si>
  <si>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</si>
  <si>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</si>
  <si>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</si>
  <si>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</si>
  <si>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</si>
  <si>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</si>
  <si>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</si>
  <si>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</si>
  <si>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</si>
  <si>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</si>
  <si>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</si>
  <si>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</si>
  <si>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</si>
  <si>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</si>
  <si>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</si>
  <si>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</si>
  <si>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</si>
  <si>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</si>
  <si>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</si>
  <si>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</si>
  <si>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</si>
  <si>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</si>
  <si>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</si>
  <si>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</si>
  <si>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</si>
  <si>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</si>
  <si>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</si>
  <si>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</si>
  <si>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</si>
  <si>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</si>
  <si>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</si>
  <si>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</si>
  <si>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</si>
  <si>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</si>
  <si>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</si>
  <si>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</si>
  <si>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</si>
  <si>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</si>
  <si>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</si>
  <si>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</si>
  <si>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</si>
  <si>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</si>
  <si>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</si>
  <si>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</si>
  <si>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</si>
  <si>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</si>
  <si>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</si>
  <si>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</si>
  <si>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</si>
  <si>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</si>
  <si>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</si>
  <si>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</si>
  <si>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</si>
  <si>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</si>
  <si>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</si>
  <si>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</si>
  <si>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</si>
  <si>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</si>
  <si>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</si>
  <si>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</si>
  <si>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</si>
  <si>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</si>
  <si>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</si>
  <si>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</si>
  <si>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</si>
  <si>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</si>
  <si>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</si>
  <si>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</si>
  <si>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</si>
  <si>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</si>
  <si>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</si>
  <si>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</si>
  <si>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</si>
  <si>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</si>
  <si>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</si>
  <si>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</si>
  <si>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</si>
  <si>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</si>
  <si>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</si>
  <si>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</si>
  <si>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</si>
  <si>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</si>
  <si>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</si>
  <si>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</si>
  <si>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</si>
  <si>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</si>
  <si>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</si>
  <si>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</si>
  <si>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</si>
  <si>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</si>
  <si>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</si>
  <si>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</si>
  <si>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</si>
  <si>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</si>
  <si>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</si>
  <si>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</si>
  <si>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</si>
  <si>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</si>
  <si>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</si>
  <si>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</si>
  <si>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</si>
  <si>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</si>
  <si>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</si>
  <si>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</si>
  <si>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</si>
  <si>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</si>
  <si>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</si>
  <si>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</si>
  <si>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</si>
  <si>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</si>
  <si>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</si>
  <si>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</si>
  <si>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</si>
  <si>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</si>
  <si>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</si>
  <si>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</si>
  <si>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</si>
  <si>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</si>
  <si>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</si>
  <si>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</si>
  <si>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</si>
  <si>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</si>
  <si>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</si>
  <si>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</si>
  <si>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</si>
  <si>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</si>
  <si>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</si>
  <si>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</si>
  <si>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</si>
  <si>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</si>
  <si>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</si>
  <si>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</si>
  <si>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</si>
  <si>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</si>
  <si>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</si>
  <si>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</si>
  <si>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</si>
  <si>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</si>
  <si>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</si>
  <si>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</si>
  <si>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</si>
  <si>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</si>
  <si>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</si>
  <si>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</si>
  <si>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</si>
  <si>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</si>
  <si>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</si>
  <si>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</si>
  <si>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</si>
  <si>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</si>
  <si>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</si>
  <si>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</si>
  <si>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</si>
  <si>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</si>
  <si>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</si>
  <si>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</si>
  <si>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</si>
  <si>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</si>
  <si>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</si>
  <si>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</si>
  <si>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</si>
  <si>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</si>
  <si>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</si>
  <si>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</si>
  <si>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</si>
  <si>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</si>
  <si>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</si>
  <si>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</si>
  <si>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</si>
  <si>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</si>
  <si>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</si>
  <si>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</si>
  <si>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</si>
  <si>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</si>
  <si>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</si>
  <si>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</si>
  <si>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</si>
  <si>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</si>
  <si>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</si>
  <si>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</si>
  <si>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</si>
  <si>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</si>
  <si>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</si>
  <si>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</si>
  <si>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</si>
  <si>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</si>
  <si>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</si>
  <si>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</si>
  <si>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</si>
  <si>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</si>
  <si>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</si>
  <si>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</si>
  <si>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</si>
  <si>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</si>
  <si>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</si>
  <si>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</si>
  <si>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</si>
  <si>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</si>
  <si>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</si>
  <si>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</si>
  <si>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</si>
  <si>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</si>
  <si>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</si>
  <si>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</si>
  <si>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</si>
  <si>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</si>
  <si>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</si>
  <si>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</si>
  <si>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</si>
  <si>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</si>
  <si>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</si>
  <si>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</si>
  <si>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</si>
  <si>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</si>
  <si>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</si>
  <si>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</si>
  <si>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</si>
  <si>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</si>
  <si>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</si>
  <si>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</si>
  <si>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</si>
  <si>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</si>
  <si>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</si>
  <si>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</si>
  <si>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</si>
  <si>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</si>
  <si>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</si>
  <si>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</si>
  <si>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</si>
  <si>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</si>
  <si>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</si>
  <si>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</si>
  <si>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</si>
  <si>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</si>
  <si>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</si>
  <si>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</si>
  <si>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</si>
  <si>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</si>
  <si>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</si>
  <si>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</si>
  <si>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</si>
  <si>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</si>
  <si>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</si>
  <si>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</si>
  <si>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</si>
  <si>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</si>
  <si>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</si>
  <si>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</si>
  <si>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</si>
  <si>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</si>
  <si>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</si>
  <si>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</si>
  <si>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</si>
  <si>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</si>
  <si>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</si>
  <si>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</si>
  <si>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</si>
  <si>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</si>
  <si>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</si>
  <si>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</si>
  <si>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</si>
  <si>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</si>
  <si>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</si>
  <si>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</si>
  <si>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</si>
  <si>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</si>
  <si>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</si>
  <si>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</si>
  <si>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</si>
  <si>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</si>
  <si>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</si>
  <si>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</si>
  <si>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</si>
  <si>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</si>
  <si>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</si>
  <si>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</si>
  <si>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</si>
  <si>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</si>
  <si>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</si>
  <si>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</si>
  <si>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</si>
  <si>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</si>
  <si>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</si>
  <si>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</si>
  <si>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</si>
  <si>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</si>
  <si>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</si>
  <si>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</si>
  <si>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</si>
  <si>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</si>
  <si>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</si>
  <si>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</si>
  <si>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</si>
  <si>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</si>
  <si>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</si>
  <si>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</si>
  <si>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</si>
  <si>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</si>
  <si>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</si>
  <si>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</si>
  <si>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</si>
  <si>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</si>
  <si>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</si>
  <si>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</si>
  <si>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</si>
  <si>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</si>
  <si>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</si>
  <si>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</si>
  <si>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</si>
  <si>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</si>
  <si>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</si>
  <si>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</si>
  <si>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</si>
  <si>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</si>
  <si>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</si>
  <si>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</si>
  <si>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</si>
  <si>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</si>
  <si>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</si>
  <si>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</si>
  <si>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</si>
  <si>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</si>
  <si>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</si>
  <si>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</si>
  <si>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</si>
  <si>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</si>
  <si>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</si>
  <si>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</si>
  <si>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</si>
  <si>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</si>
  <si>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</si>
  <si>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</si>
  <si>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</si>
  <si>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</si>
  <si>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</si>
  <si>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</si>
  <si>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</si>
  <si>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</si>
  <si>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</si>
  <si>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</si>
  <si>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</si>
  <si>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</si>
  <si>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</si>
  <si>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</si>
  <si>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</si>
  <si>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</si>
  <si>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</si>
  <si>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</si>
  <si>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</si>
  <si>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</si>
  <si>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</si>
  <si>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</si>
  <si>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</si>
  <si>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</si>
  <si>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</si>
  <si>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</si>
  <si>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</si>
  <si>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</si>
  <si>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</si>
  <si>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</si>
  <si>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</si>
  <si>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</si>
  <si>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</si>
  <si>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</si>
  <si>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</si>
  <si>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</si>
  <si>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</si>
  <si>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</si>
  <si>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</si>
  <si>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</si>
  <si>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</si>
  <si>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</si>
  <si>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</si>
  <si>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</si>
  <si>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</si>
  <si>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</si>
  <si>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</si>
  <si>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</si>
  <si>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</si>
  <si>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</si>
  <si>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</si>
  <si>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</si>
  <si>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</si>
  <si>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</si>
  <si>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</si>
  <si>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</si>
  <si>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</si>
  <si>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</si>
  <si>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</si>
  <si>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</si>
  <si>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</si>
  <si>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</si>
  <si>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</si>
  <si>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</si>
  <si>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</si>
  <si>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</si>
  <si>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</si>
  <si>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</si>
  <si>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</si>
  <si>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</si>
  <si>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</si>
  <si>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</si>
  <si>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</si>
  <si>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</si>
  <si>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</si>
  <si>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</si>
  <si>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</si>
  <si>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</si>
  <si>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</si>
  <si>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</si>
  <si>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</si>
  <si>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</si>
  <si>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</si>
  <si>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</si>
  <si>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</si>
  <si>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</si>
  <si>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</si>
  <si>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</si>
  <si>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</si>
  <si>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</si>
  <si>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</si>
  <si>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</si>
  <si>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</si>
  <si>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</si>
  <si>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</si>
  <si>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</si>
  <si>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</si>
  <si>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</si>
  <si>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</si>
  <si>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</si>
  <si>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</si>
  <si>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</si>
  <si>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</si>
  <si>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</si>
  <si>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</si>
  <si>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</si>
  <si>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</si>
  <si>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</si>
  <si>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</si>
  <si>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</si>
  <si>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</si>
  <si>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</si>
  <si>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</si>
  <si>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</si>
  <si>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</si>
  <si>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</si>
  <si>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</si>
  <si>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</si>
  <si>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</si>
  <si>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</si>
  <si>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</si>
  <si>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</si>
  <si>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</si>
  <si>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</si>
  <si>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</si>
  <si>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</si>
  <si>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</si>
  <si>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</si>
  <si>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</si>
  <si>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</si>
  <si>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</si>
  <si>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</si>
  <si>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</si>
  <si>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</si>
  <si>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</si>
  <si>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</si>
  <si>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</si>
  <si>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</si>
  <si>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</si>
  <si>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</si>
  <si>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</si>
  <si>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</si>
  <si>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</si>
  <si>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</si>
  <si>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</si>
  <si>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</si>
  <si>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</si>
  <si>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</si>
  <si>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</si>
  <si>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</si>
  <si>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</si>
  <si>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</si>
  <si>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</si>
  <si>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</si>
  <si>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</si>
  <si>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</si>
  <si>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</si>
  <si>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</si>
  <si>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</si>
  <si>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</si>
  <si>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</si>
  <si>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</si>
  <si>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</si>
  <si>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</si>
  <si>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</si>
  <si>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</si>
  <si>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</si>
  <si>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</si>
  <si>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</si>
  <si>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</si>
  <si>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</si>
  <si>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</si>
  <si>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</si>
  <si>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</si>
  <si>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</si>
  <si>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</si>
  <si>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</si>
  <si>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</si>
  <si>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</si>
  <si>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</si>
  <si>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</si>
  <si>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</si>
  <si>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</si>
  <si>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</si>
  <si>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</si>
  <si>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</si>
  <si>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</si>
  <si>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</si>
  <si>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</si>
  <si>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</si>
  <si>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</si>
  <si>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</si>
  <si>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</si>
  <si>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</si>
  <si>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</si>
  <si>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</si>
  <si>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</si>
  <si>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</si>
  <si>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</si>
  <si>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</si>
  <si>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</si>
  <si>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</si>
  <si>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</si>
  <si>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</si>
  <si>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</si>
  <si>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</si>
  <si>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</si>
  <si>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</si>
  <si>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</si>
  <si>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</si>
  <si>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</si>
  <si>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</si>
  <si>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</si>
  <si>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</si>
  <si>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</si>
  <si>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</si>
  <si>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</si>
  <si>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</si>
  <si>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</si>
  <si>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</si>
  <si>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</si>
  <si>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</si>
  <si>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</si>
  <si>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</si>
  <si>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</si>
  <si>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</si>
  <si>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</si>
  <si>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</si>
  <si>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</si>
  <si>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</si>
  <si>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</si>
  <si>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</si>
  <si>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</si>
  <si>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</si>
  <si>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</si>
  <si>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</si>
  <si>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</si>
  <si>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</si>
  <si>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</si>
  <si>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</si>
  <si>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</si>
  <si>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</si>
  <si>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</si>
  <si>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</si>
  <si>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</si>
  <si>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</si>
  <si>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</si>
  <si>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</si>
  <si>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</si>
  <si>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</si>
  <si>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</si>
  <si>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</si>
  <si>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</si>
  <si>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</si>
  <si>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</si>
  <si>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</si>
  <si>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</si>
  <si>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</si>
  <si>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</si>
  <si>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</si>
  <si>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</si>
  <si>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</si>
  <si>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</si>
  <si>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</si>
  <si>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</si>
  <si>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</si>
  <si>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</si>
  <si>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</si>
  <si>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</si>
  <si>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</si>
  <si>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</si>
  <si>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</si>
  <si>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</si>
  <si>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</si>
  <si>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</si>
  <si>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</si>
  <si>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</si>
  <si>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</si>
  <si>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</si>
  <si>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</si>
  <si>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</si>
  <si>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</si>
  <si>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</si>
  <si>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</si>
  <si>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</si>
  <si>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</si>
  <si>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</si>
  <si>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</si>
  <si>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</si>
  <si>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</si>
  <si>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</si>
  <si>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</si>
  <si>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</si>
  <si>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</si>
  <si>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</si>
  <si>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</si>
  <si>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</si>
  <si>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</si>
  <si>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</si>
  <si>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</si>
  <si>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</si>
  <si>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</si>
  <si>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</si>
  <si>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</si>
  <si>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</si>
  <si>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</si>
  <si>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</si>
  <si>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</si>
  <si>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</si>
  <si>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</si>
  <si>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</si>
  <si>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</si>
  <si>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</si>
  <si>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</si>
  <si>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</si>
  <si>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</si>
  <si>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</si>
  <si>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</si>
  <si>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</si>
  <si>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</si>
  <si>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</si>
  <si>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</si>
  <si>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</si>
  <si>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</si>
  <si>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</si>
  <si>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</si>
  <si>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</si>
  <si>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</si>
  <si>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</si>
  <si>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</si>
  <si>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</si>
  <si>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</si>
  <si>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</si>
  <si>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</si>
  <si>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</si>
  <si>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</si>
  <si>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</si>
  <si>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</si>
  <si>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</si>
  <si>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</si>
  <si>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</si>
  <si>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</si>
  <si>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</si>
  <si>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</si>
  <si>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</si>
  <si>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</si>
  <si>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</si>
  <si>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</si>
  <si>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</si>
  <si>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</si>
  <si>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</si>
  <si>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</si>
  <si>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</si>
  <si>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</si>
  <si>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</si>
  <si>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</si>
  <si>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</si>
  <si>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</si>
  <si>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</si>
  <si>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</si>
  <si>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</si>
  <si>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</si>
  <si>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</si>
  <si>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</si>
  <si>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</si>
  <si>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</si>
  <si>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</si>
  <si>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</si>
  <si>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</si>
  <si>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</si>
  <si>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</si>
  <si>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</si>
  <si>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</si>
  <si>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</si>
  <si>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</si>
  <si>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</si>
  <si>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</si>
  <si>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</si>
  <si>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</si>
  <si>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</si>
  <si>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</si>
  <si>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</si>
  <si>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</si>
  <si>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</si>
  <si>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</si>
  <si>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</si>
  <si>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</si>
  <si>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</si>
  <si>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</si>
  <si>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</si>
  <si>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</si>
  <si>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</si>
  <si>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</si>
  <si>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</si>
  <si>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</si>
  <si>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</si>
  <si>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</si>
  <si>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</si>
  <si>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</si>
  <si>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</si>
  <si>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</si>
  <si>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</si>
  <si>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</si>
  <si>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</si>
  <si>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</si>
  <si>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</si>
  <si>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</si>
  <si>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</si>
  <si>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</si>
  <si>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</si>
  <si>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</si>
  <si>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</si>
  <si>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</si>
  <si>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</si>
  <si>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</si>
  <si>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</si>
  <si>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</si>
  <si>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</si>
  <si>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</si>
  <si>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</si>
  <si>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</si>
  <si>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</si>
  <si>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</si>
  <si>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</si>
  <si>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</si>
  <si>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</si>
  <si>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</si>
  <si>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</si>
  <si>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</si>
  <si>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</si>
  <si>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</si>
  <si>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</si>
  <si>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</si>
  <si>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</si>
  <si>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</si>
  <si>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</si>
  <si>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</si>
  <si>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</si>
  <si>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</si>
  <si>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</si>
  <si>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</si>
  <si>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</si>
  <si>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</si>
  <si>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</si>
  <si>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</si>
  <si>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</si>
  <si>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</si>
  <si>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</si>
  <si>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</si>
  <si>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</si>
  <si>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</si>
  <si>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</si>
  <si>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</si>
  <si>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</si>
  <si>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</si>
  <si>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</si>
  <si>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</si>
  <si>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</si>
  <si>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</si>
  <si>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</si>
  <si>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</si>
  <si>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</si>
  <si>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</si>
  <si>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</si>
  <si>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</si>
  <si>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</si>
  <si>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</si>
  <si>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</si>
  <si>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</si>
  <si>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</si>
  <si>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</si>
  <si>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</si>
  <si>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</si>
  <si>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</si>
  <si>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</si>
  <si>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</si>
  <si>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</si>
  <si>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</si>
  <si>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</si>
  <si>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</si>
  <si>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</si>
  <si>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</si>
  <si>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</si>
  <si>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</si>
  <si>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</si>
  <si>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</si>
  <si>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</si>
  <si>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</si>
  <si>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</si>
  <si>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</si>
  <si>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</si>
  <si>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</si>
  <si>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</si>
  <si>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</si>
  <si>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</si>
  <si>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</si>
  <si>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</si>
  <si>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</si>
  <si>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</si>
  <si>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</si>
  <si>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</si>
  <si>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</si>
  <si>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</si>
  <si>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</si>
  <si>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</si>
  <si>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</si>
  <si>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</si>
  <si>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</si>
  <si>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</si>
  <si>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</si>
  <si>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</si>
  <si>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</si>
  <si>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</si>
  <si>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</si>
  <si>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</si>
  <si>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</si>
  <si>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</si>
  <si>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</si>
  <si>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</si>
  <si>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</si>
  <si>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</si>
  <si>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</si>
  <si>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</si>
  <si>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</si>
  <si>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</si>
  <si>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</si>
  <si>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</si>
  <si>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</si>
  <si>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</si>
  <si>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</si>
  <si>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</si>
  <si>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</si>
  <si>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</si>
  <si>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</si>
  <si>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</si>
  <si>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</si>
  <si>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</si>
  <si>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</si>
  <si>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</si>
  <si>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</si>
  <si>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</si>
  <si>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</si>
  <si>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</si>
  <si>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</si>
  <si>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</si>
  <si>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</si>
  <si>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</si>
  <si>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</si>
  <si>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</si>
  <si>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</si>
  <si>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</si>
  <si>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</si>
  <si>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</si>
  <si>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</si>
  <si>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</si>
  <si>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</si>
  <si>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</si>
  <si>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</si>
  <si>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</si>
  <si>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</si>
  <si>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</si>
  <si>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</si>
  <si>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</si>
  <si>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</si>
  <si>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</si>
  <si>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</si>
  <si>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</si>
  <si>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</si>
  <si>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</si>
  <si>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</si>
  <si>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</si>
  <si>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</si>
  <si>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</si>
  <si>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</si>
  <si>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</si>
  <si>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</si>
  <si>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</si>
  <si>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</si>
  <si>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</si>
  <si>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</si>
  <si>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</si>
  <si>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</si>
  <si>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</si>
  <si>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</si>
  <si>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</si>
  <si>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</si>
  <si>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</si>
  <si>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</si>
  <si>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</si>
  <si>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</si>
  <si>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</si>
  <si>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</si>
  <si>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</si>
  <si>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</si>
  <si>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</si>
  <si>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</si>
  <si>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</si>
  <si>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</si>
  <si>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</si>
  <si>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</si>
  <si>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</si>
  <si>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</si>
  <si>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</si>
  <si>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</si>
  <si>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</si>
  <si>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</si>
  <si>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</si>
  <si>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</si>
  <si>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</si>
  <si>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</si>
  <si>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</si>
  <si>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</si>
  <si>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</si>
  <si>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</si>
  <si>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</si>
  <si>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</si>
  <si>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</si>
  <si>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</si>
  <si>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</si>
  <si>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</si>
  <si>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</si>
  <si>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</si>
  <si>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</si>
  <si>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</si>
  <si>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</si>
  <si>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</si>
  <si>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</si>
  <si>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</si>
  <si>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</si>
  <si>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</si>
  <si>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</si>
  <si>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</si>
  <si>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</si>
  <si>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</si>
  <si>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</si>
  <si>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</si>
  <si>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</si>
  <si>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</si>
  <si>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</si>
  <si>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</si>
  <si>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</si>
  <si>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</si>
  <si>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</si>
  <si>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</si>
  <si>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</si>
  <si>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</si>
  <si>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</si>
  <si>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</si>
  <si>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</si>
  <si>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</si>
  <si>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</si>
  <si>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</si>
  <si>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</si>
  <si>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</si>
  <si>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</si>
  <si>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</si>
  <si>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</si>
  <si>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</si>
  <si>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</si>
  <si>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</si>
  <si>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</si>
  <si>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</si>
  <si>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</si>
  <si>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</si>
  <si>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</si>
  <si>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</si>
  <si>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</si>
  <si>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</si>
  <si>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</si>
  <si>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</si>
  <si>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</si>
  <si>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</si>
  <si>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</si>
  <si>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</si>
  <si>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</si>
  <si>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</si>
  <si>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</si>
  <si>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</si>
  <si>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</si>
  <si>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</si>
  <si>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</si>
  <si>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</si>
  <si>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</si>
  <si>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</si>
  <si>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</si>
  <si>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</si>
  <si>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</si>
  <si>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</si>
  <si>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</si>
  <si>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</si>
  <si>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</si>
  <si>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</si>
  <si>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</si>
  <si>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</si>
  <si>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</si>
  <si>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</si>
  <si>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</si>
  <si>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</si>
  <si>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</si>
  <si>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</si>
  <si>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</si>
  <si>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</si>
  <si>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</si>
  <si>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</si>
  <si>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</si>
  <si>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</si>
  <si>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</si>
  <si>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</si>
  <si>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</si>
  <si>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</si>
  <si>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</si>
  <si>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</si>
  <si>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</si>
  <si>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</si>
  <si>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</si>
  <si>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</si>
  <si>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</si>
  <si>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</si>
  <si>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</si>
  <si>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</si>
  <si>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</si>
  <si>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</si>
  <si>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</si>
  <si>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</si>
  <si>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</si>
  <si>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</si>
  <si>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</si>
  <si>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</si>
  <si>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</si>
  <si>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</si>
  <si>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</si>
  <si>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</si>
  <si>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</si>
  <si>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</si>
  <si>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</si>
  <si>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</si>
  <si>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</si>
  <si>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</si>
  <si>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</si>
  <si>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</si>
  <si>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</si>
  <si>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</si>
  <si>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</si>
  <si>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</si>
  <si>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</si>
  <si>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</si>
  <si>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</si>
  <si>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</si>
  <si>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</si>
  <si>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</si>
  <si>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</si>
  <si>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</si>
  <si>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</si>
  <si>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</si>
  <si>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</si>
  <si>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</si>
  <si>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</si>
  <si>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</si>
  <si>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</si>
  <si>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</si>
  <si>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</si>
  <si>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</si>
  <si>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</si>
  <si>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</si>
  <si>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</si>
  <si>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</si>
  <si>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</si>
  <si>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</si>
  <si>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</si>
  <si>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</si>
  <si>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</si>
  <si>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</si>
  <si>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</si>
  <si>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</si>
  <si>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</si>
  <si>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</si>
  <si>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</si>
  <si>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</si>
  <si>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</si>
  <si>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</si>
  <si>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</si>
  <si>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</si>
  <si>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</si>
  <si>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</si>
  <si>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</si>
  <si>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</si>
  <si>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</si>
  <si>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</si>
  <si>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</si>
  <si>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</si>
  <si>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</si>
  <si>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</si>
  <si>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</si>
  <si>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</si>
  <si>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</si>
  <si>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</si>
  <si>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</si>
  <si>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</si>
  <si>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</si>
  <si>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</si>
  <si>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</si>
  <si>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</si>
  <si>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</si>
  <si>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</si>
  <si>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</si>
  <si>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</si>
  <si>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</si>
  <si>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</si>
  <si>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</si>
  <si>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</si>
  <si>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</si>
  <si>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</si>
  <si>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</si>
  <si>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</si>
  <si>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</si>
  <si>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</si>
  <si>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</si>
  <si>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</si>
  <si>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</si>
  <si>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</si>
  <si>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</si>
  <si>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</si>
  <si>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</si>
  <si>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</si>
  <si>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</si>
  <si>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</si>
  <si>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</si>
  <si>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</si>
  <si>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</si>
  <si>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</si>
  <si>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</si>
  <si>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</si>
  <si>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</si>
  <si>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</si>
  <si>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</si>
  <si>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</si>
  <si>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</si>
  <si>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</si>
  <si>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</si>
  <si>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</si>
  <si>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</si>
  <si>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</si>
  <si>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</si>
  <si>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</si>
  <si>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</si>
  <si>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</si>
  <si>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</si>
  <si>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</si>
  <si>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</si>
  <si>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</si>
  <si>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</si>
  <si>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</si>
  <si>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</si>
  <si>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</si>
  <si>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</si>
  <si>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</si>
  <si>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</si>
  <si>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</si>
  <si>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</si>
  <si>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</si>
  <si>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</si>
  <si>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</si>
  <si>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</si>
  <si>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</si>
  <si>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</si>
  <si>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</si>
  <si>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</si>
  <si>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</si>
  <si>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</si>
  <si>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</si>
  <si>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</si>
  <si>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</si>
  <si>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</si>
  <si>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</si>
  <si>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</si>
  <si>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</si>
  <si>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</si>
  <si>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</si>
  <si>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</si>
  <si>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</si>
  <si>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</si>
  <si>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</si>
  <si>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</si>
  <si>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</si>
  <si>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</si>
  <si>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</si>
  <si>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</si>
  <si>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</si>
  <si>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</si>
  <si>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</si>
  <si>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</si>
  <si>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</si>
  <si>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</si>
  <si>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</si>
  <si>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</si>
  <si>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</si>
  <si>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</si>
  <si>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</si>
  <si>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</si>
  <si>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</si>
  <si>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</si>
  <si>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</si>
  <si>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</si>
  <si>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</si>
  <si>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</si>
  <si>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</si>
  <si>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</si>
  <si>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</si>
  <si>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</si>
  <si>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</si>
  <si>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</si>
  <si>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</si>
  <si>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</si>
  <si>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</si>
  <si>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</si>
  <si>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</si>
  <si>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</si>
  <si>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</si>
  <si>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</si>
  <si>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</si>
  <si>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</si>
  <si>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</si>
  <si>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</si>
  <si>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</si>
  <si>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</si>
  <si>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</si>
  <si>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</si>
  <si>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</si>
  <si>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</si>
  <si>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</si>
  <si>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</si>
  <si>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</si>
  <si>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</si>
  <si>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</si>
  <si>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</si>
  <si>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</si>
  <si>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</si>
  <si>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</si>
  <si>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</si>
  <si>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</si>
  <si>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</si>
  <si>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</si>
  <si>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</si>
  <si>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</si>
  <si>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</si>
  <si>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</si>
  <si>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</si>
  <si>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</si>
  <si>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</si>
  <si>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</si>
  <si>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</si>
  <si>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</si>
  <si>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</si>
  <si>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</si>
  <si>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</si>
  <si>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</si>
  <si>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</si>
  <si>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</si>
  <si>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</si>
  <si>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</si>
  <si>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</si>
  <si>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</si>
  <si>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</si>
  <si>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</si>
  <si>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</si>
  <si>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</si>
  <si>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</si>
  <si>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</si>
  <si>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</si>
  <si>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</si>
  <si>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</si>
  <si>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</si>
  <si>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</si>
  <si>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</si>
  <si>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</si>
  <si>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</si>
  <si>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</si>
  <si>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</si>
  <si>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</si>
  <si>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</si>
  <si>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</si>
  <si>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</si>
  <si>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</si>
  <si>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</si>
  <si>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</si>
  <si>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</si>
  <si>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</si>
  <si>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</si>
  <si>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</si>
  <si>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</si>
  <si>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</si>
  <si>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</si>
  <si>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</si>
  <si>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</si>
  <si>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</si>
  <si>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</si>
  <si>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</si>
  <si>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</si>
  <si>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</si>
  <si>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</si>
  <si>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</si>
  <si>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</si>
  <si>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</si>
  <si>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</si>
  <si>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</si>
  <si>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</si>
  <si>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</si>
  <si>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</si>
  <si>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</si>
  <si>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</si>
  <si>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</si>
  <si>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</si>
  <si>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</si>
  <si>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</si>
  <si>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</si>
  <si>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</si>
  <si>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</si>
  <si>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</si>
  <si>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</si>
  <si>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</si>
  <si>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</si>
  <si>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</si>
  <si>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</si>
  <si>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</si>
  <si>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</si>
  <si>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</si>
  <si>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</si>
  <si>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</si>
  <si>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</si>
  <si>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</si>
  <si>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</si>
  <si>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</si>
  <si>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</si>
  <si>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</si>
  <si>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</si>
  <si>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</si>
  <si>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</si>
  <si>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</si>
  <si>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</si>
  <si>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</si>
  <si>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</si>
  <si>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</si>
  <si>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</si>
  <si>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</si>
  <si>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</si>
  <si>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</si>
  <si>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</si>
  <si>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</si>
  <si>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</si>
  <si>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</si>
  <si>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</si>
  <si>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</si>
  <si>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</si>
  <si>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</si>
  <si>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</si>
  <si>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</si>
  <si>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</si>
  <si>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</si>
  <si>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</si>
  <si>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</si>
  <si>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</si>
  <si>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</si>
  <si>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</si>
  <si>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</si>
  <si>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</si>
  <si>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</si>
  <si>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</si>
  <si>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</si>
  <si>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</si>
  <si>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</si>
  <si>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</si>
  <si>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</si>
  <si>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</si>
  <si>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</si>
  <si>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</si>
  <si>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</si>
  <si>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</si>
  <si>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</si>
  <si>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</si>
  <si>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</si>
  <si>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</si>
  <si>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</si>
  <si>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</si>
  <si>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</si>
  <si>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</si>
  <si>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</si>
  <si>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</si>
  <si>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</si>
  <si>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</si>
  <si>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</si>
  <si>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</si>
  <si>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</si>
  <si>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</si>
  <si>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</si>
  <si>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</si>
  <si>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</si>
  <si>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</si>
  <si>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</si>
  <si>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</si>
  <si>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</si>
  <si>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</si>
  <si>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</si>
  <si>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</si>
  <si>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</si>
  <si>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</si>
  <si>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</si>
  <si>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</si>
  <si>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</si>
  <si>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</si>
  <si>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</si>
  <si>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</si>
  <si>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</si>
  <si>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</si>
  <si>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</si>
  <si>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</si>
  <si>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</si>
  <si>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</si>
  <si>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</si>
  <si>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</si>
  <si>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</si>
  <si>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</si>
  <si>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</si>
  <si>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</si>
  <si>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</si>
  <si>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</si>
  <si>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</si>
  <si>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</si>
  <si>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</si>
  <si>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</si>
  <si>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</si>
  <si>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</si>
  <si>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</si>
  <si>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</si>
  <si>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</si>
  <si>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</si>
  <si>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</si>
  <si>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</si>
  <si>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</si>
  <si>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</si>
  <si>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</si>
  <si>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</si>
  <si>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</si>
  <si>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</si>
  <si>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</si>
  <si>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</si>
  <si>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</si>
  <si>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</si>
  <si>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</si>
  <si>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</si>
  <si>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</si>
  <si>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</si>
  <si>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</si>
  <si>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</si>
  <si>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</si>
  <si>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</si>
  <si>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</si>
  <si>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</si>
  <si>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</si>
  <si>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</si>
  <si>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</si>
  <si>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</si>
  <si>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</si>
  <si>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</si>
  <si>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</si>
  <si>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</si>
  <si>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</si>
  <si>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</si>
  <si>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</si>
  <si>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</si>
  <si>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</si>
  <si>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</si>
  <si>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</si>
  <si>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</si>
  <si>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</si>
  <si>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</si>
  <si>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</si>
  <si>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</si>
  <si>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</si>
  <si>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</si>
  <si>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</si>
  <si>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</si>
  <si>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</si>
  <si>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</si>
  <si>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</si>
  <si>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</si>
  <si>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</si>
  <si>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</si>
  <si>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</si>
  <si>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</si>
  <si>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</si>
  <si>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</si>
  <si>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</si>
  <si>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</si>
  <si>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</si>
  <si>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</si>
  <si>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</si>
  <si>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</si>
  <si>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</si>
  <si>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</si>
  <si>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</si>
  <si>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</si>
  <si>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</si>
  <si>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</si>
  <si>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</si>
  <si>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</si>
  <si>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</si>
  <si>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</si>
  <si>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</si>
  <si>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</si>
  <si>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</si>
  <si>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</si>
  <si>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</si>
  <si>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</si>
  <si>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</si>
  <si>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</si>
  <si>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</si>
  <si>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</si>
  <si>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</si>
  <si>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</si>
  <si>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</si>
  <si>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</si>
  <si>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</si>
  <si>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</si>
  <si>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</si>
  <si>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</si>
  <si>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</si>
  <si>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</si>
  <si>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</si>
  <si>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</si>
  <si>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</si>
  <si>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</si>
  <si>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</si>
  <si>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</si>
  <si>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</si>
  <si>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</si>
  <si>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</si>
  <si>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</si>
  <si>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</si>
  <si>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</si>
  <si>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</si>
  <si>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</si>
  <si>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</si>
  <si>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</si>
  <si>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</si>
  <si>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</si>
  <si>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</si>
  <si>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</si>
  <si>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</si>
  <si>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</si>
  <si>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</si>
  <si>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</si>
  <si>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</si>
  <si>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</si>
  <si>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</si>
  <si>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</si>
  <si>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</si>
  <si>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</si>
  <si>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</si>
  <si>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</si>
  <si>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</si>
  <si>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</si>
  <si>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</si>
  <si>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</si>
  <si>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</si>
  <si>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</si>
  <si>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</si>
  <si>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</si>
  <si>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</si>
  <si>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</si>
  <si>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</si>
  <si>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</si>
  <si>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</si>
  <si>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</si>
  <si>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</si>
  <si>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</si>
  <si>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</si>
  <si>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</si>
  <si>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</si>
  <si>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</si>
  <si>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</si>
  <si>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</si>
  <si>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</si>
  <si>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</si>
  <si>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</si>
  <si>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</si>
  <si>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</si>
  <si>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</si>
  <si>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</si>
  <si>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</si>
  <si>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</si>
  <si>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</si>
  <si>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</si>
  <si>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</si>
  <si>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</si>
  <si>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</si>
  <si>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</si>
  <si>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</si>
  <si>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</si>
  <si>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</si>
  <si>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</si>
  <si>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</si>
  <si>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</si>
  <si>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</si>
  <si>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</si>
  <si>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</si>
  <si>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</si>
  <si>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</si>
  <si>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</si>
  <si>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</si>
  <si>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</si>
  <si>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</si>
  <si>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</si>
  <si>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</si>
  <si>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</si>
  <si>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</si>
  <si>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</si>
  <si>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</si>
  <si>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</si>
  <si>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</si>
  <si>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</si>
  <si>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</si>
  <si>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</si>
  <si>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</si>
  <si>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</si>
  <si>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</si>
  <si>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</si>
  <si>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</si>
  <si>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</si>
  <si>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</si>
  <si>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</si>
  <si>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</si>
  <si>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</si>
  <si>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</si>
  <si>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</si>
  <si>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</si>
  <si>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</si>
  <si>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</si>
  <si>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</si>
  <si>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</si>
  <si>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</si>
  <si>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</si>
  <si>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</si>
  <si>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</si>
  <si>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</si>
  <si>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</si>
  <si>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</si>
  <si>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</si>
  <si>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</si>
  <si>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</si>
  <si>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</si>
  <si>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</si>
  <si>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</si>
  <si>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</si>
  <si>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</si>
  <si>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</si>
  <si>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</si>
  <si>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</si>
  <si>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</si>
  <si>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</si>
  <si>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</si>
  <si>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</si>
  <si>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</si>
  <si>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</si>
  <si>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</si>
  <si>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</si>
  <si>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</si>
  <si>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</si>
  <si>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</si>
  <si>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</si>
  <si>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</si>
  <si>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</si>
  <si>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</si>
  <si>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</si>
  <si>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</si>
  <si>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</si>
  <si>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</si>
  <si>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</si>
  <si>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</si>
  <si>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</si>
  <si>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</si>
  <si>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</si>
  <si>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</si>
  <si>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</si>
  <si>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</si>
  <si>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</si>
  <si>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</si>
  <si>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</si>
  <si>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</si>
  <si>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</si>
  <si>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</si>
  <si>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</si>
  <si>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</si>
  <si>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</si>
  <si>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</si>
  <si>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</si>
  <si>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</si>
  <si>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</si>
  <si>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</si>
  <si>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</si>
  <si>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</si>
  <si>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</si>
  <si>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</si>
  <si>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</si>
  <si>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</si>
  <si>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</si>
  <si>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</si>
  <si>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</si>
  <si>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</si>
  <si>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</si>
  <si>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</si>
  <si>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</si>
  <si>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</si>
  <si>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</si>
  <si>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</si>
  <si>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</si>
  <si>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</si>
  <si>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</si>
  <si>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</si>
  <si>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</si>
  <si>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</si>
  <si>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</si>
  <si>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</si>
  <si>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</si>
  <si>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</si>
  <si>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</si>
  <si>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</si>
  <si>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</si>
  <si>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</si>
  <si>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</si>
  <si>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</si>
  <si>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</si>
  <si>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</si>
  <si>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</si>
  <si>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</si>
  <si>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</si>
  <si>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</si>
  <si>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</si>
  <si>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</si>
  <si>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</si>
  <si>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</si>
  <si>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</si>
  <si>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</si>
  <si>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</si>
  <si>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</si>
  <si>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</si>
  <si>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</si>
  <si>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</si>
  <si>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</si>
  <si>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</si>
  <si>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</si>
  <si>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</si>
  <si>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</si>
  <si>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</si>
  <si>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</si>
  <si>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</si>
  <si>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</si>
  <si>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</si>
  <si>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</si>
  <si>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</si>
  <si>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</si>
  <si>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</si>
  <si>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</si>
  <si>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</si>
  <si>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</si>
  <si>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</si>
  <si>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</si>
  <si>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</si>
  <si>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</si>
  <si>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</si>
  <si>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</si>
  <si>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</si>
  <si>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</si>
  <si>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</si>
  <si>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</si>
  <si>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</si>
  <si>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</si>
  <si>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</si>
  <si>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</si>
  <si>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</si>
  <si>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</si>
  <si>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</si>
  <si>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</si>
  <si>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</si>
  <si>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</si>
  <si>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</si>
  <si>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</si>
  <si>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</si>
  <si>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</si>
  <si>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</si>
  <si>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</si>
  <si>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</si>
  <si>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</si>
  <si>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</si>
  <si>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</si>
  <si>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</si>
  <si>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</si>
  <si>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</si>
  <si>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</si>
  <si>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</si>
  <si>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</si>
  <si>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</si>
  <si>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</si>
  <si>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</si>
  <si>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</si>
  <si>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</si>
  <si>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</si>
  <si>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</si>
  <si>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</si>
  <si>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</si>
  <si>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</si>
  <si>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</si>
  <si>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</si>
  <si>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</si>
  <si>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</si>
  <si>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</si>
  <si>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</si>
  <si>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</si>
  <si>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</si>
  <si>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</si>
  <si>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</si>
  <si>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</si>
  <si>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</si>
  <si>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</si>
  <si>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</si>
  <si>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</si>
  <si>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</si>
  <si>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</si>
  <si>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</si>
  <si>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</si>
  <si>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</si>
  <si>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</si>
  <si>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</si>
  <si>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</si>
  <si>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</si>
  <si>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</si>
  <si>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</si>
  <si>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</si>
  <si>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</si>
  <si>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</si>
  <si>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</si>
  <si>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</si>
  <si>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</si>
  <si>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</si>
  <si>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</si>
  <si>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</si>
  <si>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</si>
  <si>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</si>
  <si>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</si>
  <si>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</si>
  <si>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</si>
  <si>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</si>
  <si>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</si>
  <si>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</si>
  <si>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</si>
  <si>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</si>
  <si>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</si>
  <si>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</si>
  <si>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</si>
  <si>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</si>
  <si>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</si>
  <si>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</si>
  <si>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</si>
  <si>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</si>
  <si>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</si>
  <si>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</si>
  <si>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</si>
  <si>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</si>
  <si>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</si>
  <si>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</si>
  <si>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</si>
  <si>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</si>
  <si>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</si>
  <si>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</si>
  <si>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</si>
  <si>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</si>
  <si>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</si>
  <si>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</si>
  <si>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</si>
  <si>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</si>
  <si>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</si>
  <si>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</si>
  <si>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</si>
  <si>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</si>
  <si>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</si>
  <si>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</si>
  <si>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</si>
  <si>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</si>
  <si>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</si>
  <si>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</si>
  <si>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</si>
  <si>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</si>
  <si>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</si>
  <si>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</si>
  <si>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</si>
  <si>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</si>
  <si>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</si>
  <si>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</si>
  <si>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</si>
  <si>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</si>
  <si>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</si>
  <si>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</si>
  <si>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</si>
  <si>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</si>
  <si>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</si>
  <si>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</si>
  <si>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</si>
  <si>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</si>
  <si>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</si>
  <si>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</si>
  <si>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</si>
  <si>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</si>
  <si>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</si>
  <si>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</si>
  <si>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</si>
  <si>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</si>
  <si>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</si>
  <si>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</si>
  <si>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</si>
  <si>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</si>
  <si>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</si>
  <si>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</si>
  <si>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</si>
  <si>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</si>
  <si>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</si>
  <si>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</si>
  <si>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</si>
  <si>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</si>
  <si>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</si>
  <si>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</si>
  <si>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</si>
  <si>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</si>
  <si>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</si>
  <si>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</si>
  <si>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</si>
  <si>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</si>
  <si>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</si>
  <si>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</si>
  <si>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</si>
  <si>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</si>
  <si>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</si>
  <si>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</si>
  <si>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</si>
  <si>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</si>
  <si>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</si>
  <si>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</si>
  <si>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</si>
  <si>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</si>
  <si>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</si>
  <si>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</si>
  <si>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</si>
  <si>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</si>
  <si>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</si>
  <si>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</si>
  <si>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</si>
  <si>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</si>
  <si>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</si>
  <si>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</si>
  <si>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</si>
  <si>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</si>
  <si>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</si>
  <si>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</si>
  <si>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</si>
  <si>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</si>
  <si>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</si>
  <si>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</si>
  <si>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</si>
  <si>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</si>
  <si>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</si>
  <si>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</si>
  <si>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</si>
  <si>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</si>
  <si>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</si>
  <si>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</si>
  <si>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</si>
  <si>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</si>
  <si>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</si>
  <si>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</si>
  <si>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</si>
  <si>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</si>
  <si>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</si>
  <si>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</si>
  <si>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</si>
  <si>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</si>
  <si>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</si>
  <si>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</si>
  <si>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</si>
  <si>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</si>
  <si>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</si>
  <si>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</si>
  <si>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</si>
  <si>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</si>
  <si>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</si>
  <si>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</si>
  <si>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</si>
  <si>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</si>
  <si>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</si>
  <si>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</si>
  <si>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</si>
  <si>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</si>
  <si>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</si>
  <si>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</si>
  <si>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</si>
  <si>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</si>
  <si>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</si>
  <si>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</si>
  <si>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</si>
  <si>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</si>
  <si>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</si>
  <si>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</si>
  <si>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</si>
  <si>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</si>
  <si>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</si>
  <si>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</si>
  <si>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</si>
  <si>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</si>
  <si>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</si>
  <si>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</si>
  <si>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</si>
  <si>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</si>
  <si>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</si>
  <si>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</si>
  <si>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</si>
  <si>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</si>
  <si>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</si>
  <si>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</si>
  <si>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</si>
  <si>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</si>
  <si>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</si>
  <si>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</si>
  <si>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</si>
  <si>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</si>
  <si>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</si>
  <si>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</si>
  <si>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</si>
  <si>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</si>
  <si>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</si>
  <si>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</si>
  <si>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</si>
  <si>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</si>
  <si>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</si>
  <si>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</si>
  <si>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</si>
  <si>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</si>
  <si>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</si>
  <si>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</si>
  <si>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</si>
  <si>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</si>
  <si>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</si>
  <si>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</si>
  <si>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</si>
  <si>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</si>
  <si>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</si>
  <si>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</si>
  <si>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</si>
  <si>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</si>
  <si>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</si>
  <si>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</si>
  <si>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</si>
  <si>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</si>
  <si>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</si>
  <si>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</si>
  <si>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</si>
  <si>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</si>
  <si>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</si>
  <si>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</si>
  <si>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</si>
  <si>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</si>
  <si>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</si>
  <si>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</si>
  <si>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</si>
  <si>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</si>
  <si>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</si>
  <si>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</si>
  <si>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</si>
  <si>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</si>
  <si>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</si>
  <si>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</si>
  <si>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</si>
  <si>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</si>
  <si>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</si>
  <si>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</si>
  <si>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</si>
  <si>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</si>
  <si>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</si>
  <si>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</si>
  <si>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</si>
  <si>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</si>
  <si>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</si>
  <si>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</si>
  <si>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</si>
  <si>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</si>
  <si>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</si>
  <si>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</si>
  <si>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</si>
  <si>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</si>
  <si>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</si>
  <si>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</si>
  <si>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</si>
  <si>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</si>
  <si>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</si>
  <si>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</si>
  <si>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</si>
  <si>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</si>
  <si>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</si>
  <si>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</si>
  <si>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</si>
  <si>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</si>
  <si>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</si>
  <si>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</si>
  <si>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</si>
  <si>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</si>
  <si>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</si>
  <si>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</si>
  <si>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</si>
  <si>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</si>
  <si>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</si>
  <si>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</si>
  <si>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</si>
  <si>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</si>
  <si>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</si>
  <si>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</si>
  <si>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</si>
  <si>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</si>
  <si>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</si>
  <si>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</si>
  <si>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</si>
  <si>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</si>
  <si>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</si>
  <si>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</si>
  <si>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</si>
  <si>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</si>
  <si>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</si>
  <si>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</si>
  <si>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</si>
  <si>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</si>
  <si>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</si>
  <si>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</si>
  <si>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</si>
  <si>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</si>
  <si>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</si>
  <si>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</si>
  <si>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</si>
  <si>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</si>
  <si>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</si>
  <si>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</si>
  <si>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</si>
  <si>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</si>
  <si>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</si>
  <si>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</si>
  <si>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</si>
  <si>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</si>
  <si>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</si>
  <si>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</si>
  <si>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</si>
  <si>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</si>
  <si>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</si>
  <si>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</si>
  <si>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</si>
  <si>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</si>
  <si>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</si>
  <si>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</si>
  <si>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</si>
  <si>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</si>
  <si>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</si>
  <si>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</si>
  <si>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</si>
  <si>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</si>
  <si>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</si>
  <si>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</si>
  <si>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</si>
  <si>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</si>
  <si>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</si>
  <si>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</si>
  <si>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</si>
  <si>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</si>
  <si>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</si>
  <si>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</si>
  <si>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</si>
  <si>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</si>
  <si>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</si>
  <si>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</si>
  <si>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</si>
  <si>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</si>
  <si>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</si>
  <si>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</si>
  <si>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</si>
  <si>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</si>
  <si>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</si>
  <si>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</si>
  <si>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</si>
  <si>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</si>
  <si>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</si>
  <si>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</si>
  <si>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</si>
  <si>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</si>
  <si>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</si>
  <si>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</si>
  <si>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</si>
  <si>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</si>
  <si>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</si>
  <si>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</si>
  <si>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</si>
  <si>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</si>
  <si>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</si>
  <si>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</si>
  <si>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</si>
  <si>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</si>
  <si>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</si>
  <si>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</si>
  <si>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</si>
  <si>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</si>
  <si>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</si>
  <si>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</si>
  <si>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</si>
  <si>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</si>
  <si>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</si>
  <si>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</si>
  <si>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</si>
  <si>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</si>
  <si>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</si>
  <si>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</si>
  <si>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</si>
  <si>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</si>
  <si>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</si>
  <si>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</si>
  <si>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</si>
  <si>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</si>
  <si>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</si>
  <si>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</si>
  <si>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</si>
  <si>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</si>
  <si>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</si>
  <si>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</si>
  <si>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</si>
  <si>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</si>
  <si>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</si>
  <si>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</si>
  <si>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</si>
  <si>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</si>
  <si>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</si>
  <si>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</si>
  <si>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</si>
  <si>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</si>
  <si>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</si>
  <si>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</si>
  <si>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</si>
  <si>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</si>
  <si>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</si>
  <si>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</si>
  <si>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</si>
  <si>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</si>
  <si>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</si>
  <si>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</si>
  <si>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</si>
  <si>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</si>
  <si>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</si>
  <si>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</si>
  <si>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</si>
  <si>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</si>
  <si>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</si>
  <si>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</si>
  <si>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</si>
  <si>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</si>
  <si>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</si>
  <si>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</si>
  <si>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</si>
  <si>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</si>
  <si>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</si>
  <si>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</si>
  <si>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</si>
  <si>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</si>
  <si>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</si>
  <si>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</si>
  <si>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</si>
  <si>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</si>
  <si>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</si>
  <si>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</si>
  <si>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</si>
  <si>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</si>
  <si>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</si>
  <si>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</si>
  <si>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</si>
  <si>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</si>
  <si>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</si>
  <si>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</si>
  <si>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</si>
  <si>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</si>
  <si>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</si>
  <si>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</si>
  <si>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</si>
  <si>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</si>
  <si>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</si>
  <si>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</si>
  <si>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</si>
  <si>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</si>
  <si>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</si>
  <si>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</si>
  <si>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</si>
  <si>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</si>
  <si>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</si>
  <si>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</si>
  <si>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</si>
  <si>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</si>
  <si>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</si>
  <si>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</si>
  <si>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</si>
  <si>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</si>
  <si>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</si>
  <si>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</si>
  <si>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</si>
  <si>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</si>
  <si>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</si>
  <si>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</si>
  <si>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</si>
  <si>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</si>
  <si>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</si>
  <si>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</si>
  <si>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</si>
  <si>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</si>
  <si>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</si>
  <si>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</si>
  <si>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</si>
  <si>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</si>
  <si>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</si>
  <si>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</si>
  <si>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</si>
  <si>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</si>
  <si>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</si>
  <si>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</si>
  <si>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</si>
  <si>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</si>
  <si>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</si>
  <si>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</si>
  <si>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</si>
  <si>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</si>
  <si>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</si>
  <si>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</si>
  <si>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</si>
  <si>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</si>
  <si>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</si>
  <si>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</si>
  <si>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</si>
  <si>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</si>
  <si>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</si>
  <si>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</si>
  <si>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</si>
  <si>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</si>
  <si>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</si>
  <si>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</si>
  <si>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</si>
  <si>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</si>
  <si>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</si>
  <si>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</si>
  <si>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</si>
  <si>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</si>
  <si>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</si>
  <si>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</si>
  <si>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</si>
  <si>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</si>
  <si>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</si>
  <si>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</si>
  <si>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</si>
  <si>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</si>
  <si>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</si>
  <si>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</si>
  <si>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</si>
  <si>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</si>
  <si>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</si>
  <si>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</si>
  <si>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</si>
  <si>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</si>
  <si>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</si>
  <si>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</si>
  <si>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</si>
  <si>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</si>
  <si>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</si>
  <si>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</si>
  <si>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</si>
  <si>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</si>
  <si>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</si>
  <si>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</si>
  <si>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</si>
  <si>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</si>
  <si>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</si>
  <si>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</si>
  <si>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</si>
  <si>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</si>
  <si>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</si>
  <si>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</si>
  <si>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</si>
  <si>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</si>
  <si>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</si>
  <si>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</si>
  <si>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</si>
  <si>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</si>
  <si>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</si>
  <si>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</si>
  <si>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</si>
  <si>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</si>
  <si>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</si>
  <si>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</si>
  <si>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</si>
  <si>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</si>
  <si>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</si>
  <si>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</si>
  <si>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</si>
  <si>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</si>
  <si>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</si>
  <si>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</si>
  <si>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</si>
  <si>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</si>
  <si>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</si>
  <si>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</si>
  <si>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</si>
  <si>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</si>
  <si>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</si>
  <si>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</si>
  <si>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</si>
  <si>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</si>
  <si>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</si>
  <si>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</si>
  <si>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</si>
  <si>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</si>
  <si>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</si>
  <si>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</si>
  <si>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</si>
  <si>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</si>
  <si>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</si>
  <si>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</si>
  <si>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</si>
  <si>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</si>
  <si>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</si>
  <si>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</si>
  <si>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</si>
  <si>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</si>
  <si>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</si>
  <si>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</si>
  <si>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</si>
  <si>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</si>
  <si>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</si>
  <si>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</si>
  <si>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</si>
  <si>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</si>
  <si>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</si>
  <si>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</si>
  <si>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</si>
  <si>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</si>
  <si>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</si>
  <si>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</si>
  <si>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</si>
  <si>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</si>
  <si>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</si>
  <si>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</si>
  <si>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</si>
  <si>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</si>
  <si>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</si>
  <si>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</si>
  <si>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</si>
  <si>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</si>
  <si>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</si>
  <si>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</si>
  <si>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</si>
  <si>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</si>
  <si>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</si>
  <si>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</si>
  <si>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</si>
  <si>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</si>
  <si>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</si>
  <si>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</si>
  <si>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</si>
  <si>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</si>
  <si>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</si>
  <si>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</si>
  <si>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</si>
  <si>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</si>
  <si>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</si>
  <si>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</si>
  <si>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</si>
  <si>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</si>
  <si>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</si>
  <si>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</si>
  <si>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</si>
  <si>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</si>
  <si>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</si>
  <si>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</si>
  <si>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</si>
  <si>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</si>
  <si>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</si>
  <si>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</si>
  <si>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</si>
  <si>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</si>
  <si>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</si>
  <si>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</si>
  <si>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</si>
  <si>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</si>
  <si>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</si>
  <si>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</si>
  <si>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</si>
  <si>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</si>
  <si>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</si>
  <si>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</si>
  <si>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</si>
  <si>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</si>
  <si>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</si>
  <si>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</si>
  <si>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</si>
  <si>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</si>
  <si>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</si>
  <si>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</si>
  <si>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</si>
  <si>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</si>
  <si>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</si>
  <si>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</si>
  <si>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</si>
  <si>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</si>
  <si>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</si>
  <si>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</si>
  <si>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</si>
  <si>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</si>
  <si>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</si>
  <si>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</si>
  <si>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</si>
  <si>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</si>
  <si>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</si>
  <si>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</si>
  <si>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</si>
  <si>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</si>
  <si>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</si>
  <si>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</si>
  <si>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</si>
  <si>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</si>
  <si>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</si>
  <si>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</si>
  <si>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</si>
  <si>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</si>
  <si>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</si>
  <si>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</si>
  <si>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</si>
  <si>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</si>
  <si>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</si>
  <si>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</si>
  <si>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</si>
  <si>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</si>
  <si>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</si>
  <si>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</si>
  <si>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</si>
  <si>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</si>
  <si>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</si>
  <si>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</si>
  <si>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</si>
  <si>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</si>
  <si>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</si>
  <si>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</si>
  <si>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</si>
  <si>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</si>
  <si>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</si>
  <si>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</si>
  <si>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</si>
  <si>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</si>
  <si>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</si>
  <si>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</si>
  <si>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</si>
  <si>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</si>
  <si>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</si>
  <si>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</si>
  <si>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</si>
  <si>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</si>
  <si>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</si>
  <si>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</si>
  <si>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</si>
  <si>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</si>
  <si>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</si>
  <si>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</si>
  <si>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</si>
  <si>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</si>
  <si>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</si>
  <si>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</si>
  <si>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</si>
  <si>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</si>
  <si>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</si>
  <si>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</si>
  <si>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</si>
  <si>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</si>
  <si>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</si>
  <si>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</si>
  <si>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</si>
  <si>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</si>
  <si>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</si>
  <si>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</si>
  <si>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</si>
  <si>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</si>
  <si>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</si>
  <si>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</si>
  <si>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</si>
  <si>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</si>
  <si>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</si>
  <si>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</si>
  <si>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</si>
  <si>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</si>
  <si>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</si>
  <si>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</si>
  <si>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</si>
  <si>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</si>
  <si>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</si>
  <si>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</si>
  <si>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</si>
  <si>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</si>
  <si>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</si>
  <si>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</si>
  <si>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</si>
  <si>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</si>
  <si>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</si>
  <si>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</si>
  <si>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</si>
  <si>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</si>
  <si>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</si>
  <si>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</si>
  <si>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</si>
  <si>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</si>
  <si>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</si>
  <si>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</si>
  <si>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</si>
  <si>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</si>
  <si>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</si>
  <si>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</si>
  <si>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</si>
  <si>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</si>
  <si>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</si>
  <si>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</si>
  <si>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</si>
  <si>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</si>
  <si>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</si>
  <si>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</si>
  <si>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</si>
  <si>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</si>
  <si>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</si>
  <si>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</si>
  <si>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</si>
  <si>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</si>
  <si>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</si>
  <si>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</si>
  <si>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</si>
  <si>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</si>
  <si>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</si>
  <si>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</si>
  <si>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</si>
  <si>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</si>
  <si>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</si>
  <si>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</si>
  <si>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</si>
  <si>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</si>
  <si>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</si>
  <si>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</si>
  <si>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</si>
  <si>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</si>
  <si>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</si>
  <si>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</si>
  <si>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</si>
  <si>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</si>
  <si>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</si>
  <si>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</si>
  <si>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</si>
  <si>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</si>
  <si>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</si>
  <si>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</si>
  <si>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</si>
  <si>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</si>
  <si>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</si>
  <si>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</si>
  <si>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</si>
  <si>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</si>
  <si>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</si>
  <si>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</si>
  <si>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</si>
  <si>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</si>
  <si>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</si>
  <si>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</si>
  <si>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</si>
  <si>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</si>
  <si>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</si>
  <si>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</si>
  <si>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</si>
  <si>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</si>
  <si>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</si>
  <si>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</si>
  <si>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</si>
  <si>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</si>
  <si>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</si>
  <si>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</si>
  <si>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</si>
  <si>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</si>
  <si>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</si>
  <si>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</si>
  <si>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</si>
  <si>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</si>
  <si>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</si>
  <si>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</si>
  <si>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</si>
  <si>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</si>
  <si>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</si>
  <si>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</si>
  <si>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</si>
  <si>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</si>
  <si>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</si>
  <si>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</si>
  <si>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</si>
  <si>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</si>
  <si>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</si>
  <si>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</si>
  <si>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</si>
  <si>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</si>
  <si>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</si>
  <si>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</si>
  <si>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</si>
  <si>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</si>
  <si>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</si>
  <si>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</si>
  <si>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</si>
  <si>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</si>
  <si>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</si>
  <si>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</si>
  <si>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</si>
  <si>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</si>
  <si>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</si>
  <si>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</si>
  <si>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</si>
  <si>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</si>
  <si>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</si>
  <si>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</si>
  <si>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</si>
  <si>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</si>
  <si>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</si>
  <si>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</si>
  <si>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</si>
  <si>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</si>
  <si>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</si>
  <si>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</si>
  <si>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</si>
  <si>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</si>
  <si>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</si>
  <si>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</si>
  <si>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</si>
  <si>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</si>
  <si>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</si>
  <si>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</si>
  <si>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</si>
  <si>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</si>
  <si>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</si>
  <si>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</si>
  <si>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</si>
  <si>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</si>
  <si>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</si>
  <si>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</si>
  <si>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</si>
  <si>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</si>
  <si>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</si>
  <si>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</si>
  <si>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</si>
  <si>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</si>
  <si>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</si>
  <si>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</si>
  <si>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</si>
  <si>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</si>
  <si>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</si>
  <si>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</si>
  <si>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</si>
  <si>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</si>
  <si>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</si>
  <si>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</si>
  <si>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</si>
  <si>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</si>
  <si>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</si>
  <si>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</si>
  <si>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</si>
  <si>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</si>
  <si>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</si>
  <si>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</si>
  <si>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</si>
  <si>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</si>
  <si>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</si>
  <si>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</si>
  <si>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</si>
  <si>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</si>
  <si>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</si>
  <si>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</si>
  <si>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</si>
  <si>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</si>
  <si>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</si>
  <si>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</si>
  <si>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</si>
  <si>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</si>
  <si>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</si>
  <si>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</si>
  <si>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</si>
  <si>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</si>
  <si>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</si>
  <si>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</si>
  <si>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</si>
  <si>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</si>
  <si>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</si>
  <si>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</si>
  <si>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</si>
  <si>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</si>
  <si>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</si>
  <si>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</si>
  <si>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</si>
  <si>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</si>
  <si>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</si>
  <si>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</si>
  <si>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</si>
  <si>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</si>
  <si>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</si>
  <si>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</si>
  <si>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</si>
  <si>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</si>
  <si>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</si>
  <si>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</si>
  <si>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</si>
  <si>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</si>
  <si>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</si>
  <si>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</si>
  <si>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</si>
  <si>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</si>
  <si>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</si>
  <si>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</si>
  <si>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</si>
  <si>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</si>
  <si>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</si>
  <si>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</si>
  <si>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</si>
  <si>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</si>
  <si>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</si>
  <si>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</si>
  <si>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</si>
  <si>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</si>
  <si>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</si>
  <si>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</si>
  <si>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</si>
  <si>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</si>
  <si>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</si>
  <si>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</si>
  <si>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</si>
  <si>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</si>
  <si>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</si>
  <si>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</si>
  <si>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</si>
  <si>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</si>
  <si>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</si>
  <si>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</si>
  <si>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</si>
  <si>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</si>
  <si>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</si>
  <si>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</si>
  <si>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</si>
  <si>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</si>
  <si>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</si>
  <si>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</si>
  <si>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</si>
  <si>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</si>
  <si>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</si>
  <si>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</si>
  <si>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</si>
  <si>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</si>
  <si>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</si>
  <si>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</si>
  <si>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</si>
  <si>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</si>
  <si>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</si>
  <si>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</si>
  <si>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</si>
  <si>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</si>
  <si>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</si>
  <si>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</si>
  <si>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</si>
  <si>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</si>
  <si>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</si>
  <si>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</si>
  <si>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</si>
  <si>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</si>
  <si>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</si>
  <si>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</si>
  <si>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</si>
  <si>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</si>
  <si>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</si>
  <si>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</si>
  <si>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</si>
  <si>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</si>
  <si>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</si>
  <si>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</si>
  <si>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</si>
  <si>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</si>
  <si>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</si>
  <si>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</si>
  <si>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</si>
  <si>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</si>
  <si>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</si>
  <si>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</si>
  <si>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</si>
  <si>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</si>
  <si>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</si>
  <si>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</si>
  <si>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</si>
  <si>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</si>
  <si>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</si>
  <si>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</si>
  <si>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</si>
  <si>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</si>
  <si>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</si>
  <si>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</si>
  <si>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</si>
  <si>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</si>
  <si>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</si>
  <si>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</si>
  <si>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</si>
  <si>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</si>
  <si>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</si>
  <si>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</si>
  <si>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</si>
  <si>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</si>
  <si>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</si>
  <si>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</si>
  <si>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</si>
  <si>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</si>
  <si>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</si>
  <si>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</si>
  <si>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</si>
  <si>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</si>
  <si>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</si>
  <si>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</si>
  <si>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</si>
  <si>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</si>
  <si>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</si>
  <si>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</si>
  <si>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</si>
  <si>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</si>
  <si>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</si>
  <si>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</si>
  <si>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</si>
  <si>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</si>
  <si>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</si>
  <si>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</si>
  <si>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</si>
  <si>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</si>
  <si>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</si>
  <si>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</si>
  <si>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</si>
  <si>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</si>
  <si>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</si>
  <si>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</si>
  <si>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</si>
  <si>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</si>
  <si>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</si>
  <si>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</si>
  <si>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</si>
  <si>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</si>
  <si>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</si>
  <si>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</si>
  <si>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</si>
  <si>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</si>
  <si>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</si>
  <si>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</si>
  <si>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</si>
  <si>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</si>
  <si>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</si>
  <si>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</si>
  <si>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</si>
  <si>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</si>
  <si>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</si>
  <si>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</si>
  <si>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</si>
  <si>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</si>
  <si>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</si>
  <si>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</si>
  <si>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</si>
  <si>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</si>
  <si>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</si>
  <si>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</si>
  <si>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</si>
  <si>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</si>
  <si>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</si>
  <si>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</si>
  <si>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</si>
  <si>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</si>
  <si>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</si>
  <si>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</si>
  <si>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</si>
  <si>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</si>
  <si>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</si>
  <si>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</si>
  <si>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</si>
  <si>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</si>
  <si>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</si>
  <si>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</si>
  <si>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</si>
  <si>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</si>
  <si>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</si>
  <si>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</si>
  <si>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</si>
  <si>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</si>
  <si>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</si>
  <si>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</si>
  <si>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</si>
  <si>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</si>
  <si>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</si>
  <si>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</si>
  <si>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</si>
  <si>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</si>
  <si>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</si>
  <si>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</si>
  <si>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</si>
  <si>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</si>
  <si>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</si>
  <si>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</si>
  <si>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</si>
  <si>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</si>
  <si>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</si>
  <si>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</si>
  <si>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</si>
  <si>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</si>
  <si>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</si>
  <si>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</si>
  <si>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</si>
  <si>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</si>
  <si>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</si>
  <si>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</si>
  <si>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</si>
  <si>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</si>
  <si>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</si>
  <si>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</si>
  <si>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</si>
  <si>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</si>
  <si>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</si>
  <si>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</si>
  <si>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</si>
  <si>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</si>
  <si>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</si>
  <si>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</si>
  <si>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</si>
  <si>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</si>
  <si>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</si>
  <si>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</si>
  <si>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</si>
  <si>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</si>
  <si>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</si>
  <si>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</si>
  <si>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</si>
  <si>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</si>
  <si>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</si>
  <si>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</si>
  <si>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</si>
  <si>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</si>
  <si>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</si>
  <si>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</si>
  <si>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</si>
  <si>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</si>
  <si>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</si>
  <si>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</si>
  <si>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</si>
  <si>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</si>
  <si>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</si>
  <si>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</si>
  <si>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</si>
  <si>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</si>
  <si>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</si>
  <si>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</si>
  <si>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</si>
  <si>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</si>
  <si>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</si>
  <si>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</si>
  <si>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</si>
  <si>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</si>
  <si>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</si>
  <si>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</si>
  <si>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</si>
  <si>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</si>
  <si>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</si>
  <si>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</si>
  <si>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</si>
  <si>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</si>
  <si>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</si>
  <si>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</si>
  <si>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</si>
  <si>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</si>
  <si>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</si>
  <si>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</si>
  <si>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</si>
  <si>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</si>
  <si>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</si>
  <si>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</si>
  <si>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</si>
  <si>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</si>
  <si>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</si>
  <si>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</si>
  <si>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</si>
  <si>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</si>
  <si>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</si>
  <si>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</si>
  <si>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</si>
  <si>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</si>
  <si>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</si>
  <si>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</si>
  <si>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</si>
  <si>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</si>
  <si>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</si>
  <si>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</si>
  <si>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</si>
  <si>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</si>
  <si>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</si>
  <si>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</si>
  <si>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</si>
  <si>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</si>
  <si>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</si>
  <si>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</si>
  <si>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</si>
  <si>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</si>
  <si>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</si>
  <si>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</si>
  <si>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</si>
  <si>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</si>
  <si>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</si>
  <si>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</si>
  <si>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</si>
  <si>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</si>
  <si>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</si>
  <si>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</si>
  <si>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</si>
  <si>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</si>
  <si>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</si>
  <si>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</si>
  <si>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</si>
  <si>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</si>
  <si>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</si>
  <si>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</si>
  <si>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</si>
  <si>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</si>
  <si>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</si>
  <si>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</si>
  <si>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</si>
  <si>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</si>
  <si>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</si>
  <si>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</si>
  <si>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</si>
  <si>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</si>
  <si>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</si>
  <si>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</si>
  <si>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</si>
  <si>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</si>
  <si>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</si>
  <si>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</si>
  <si>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</si>
  <si>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</si>
  <si>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</si>
  <si>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</si>
  <si>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</si>
  <si>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</si>
  <si>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</si>
  <si>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</si>
  <si>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</si>
  <si>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</si>
  <si>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</si>
  <si>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</si>
  <si>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</si>
  <si>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</si>
  <si>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</si>
  <si>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</si>
  <si>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</si>
  <si>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</si>
  <si>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</si>
  <si>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</si>
  <si>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</si>
  <si>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</si>
  <si>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</si>
  <si>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</si>
  <si>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</si>
  <si>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</si>
  <si>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</si>
  <si>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</si>
  <si>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</si>
  <si>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</si>
  <si>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</si>
  <si>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</si>
  <si>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</si>
  <si>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</si>
  <si>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</si>
  <si>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</si>
  <si>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</si>
  <si>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</si>
  <si>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</si>
  <si>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</si>
  <si>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</si>
  <si>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</si>
  <si>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</si>
  <si>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</si>
  <si>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</si>
  <si>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</si>
  <si>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</si>
  <si>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</si>
  <si>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</si>
  <si>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</si>
  <si>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</si>
  <si>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</si>
  <si>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</si>
  <si>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</si>
  <si>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</si>
  <si>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</si>
  <si>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</si>
  <si>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</si>
  <si>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</si>
  <si>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</si>
  <si>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</si>
  <si>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</si>
  <si>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</si>
  <si>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</si>
  <si>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</si>
  <si>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</si>
  <si>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</si>
  <si>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</si>
  <si>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</si>
  <si>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</si>
  <si>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</si>
  <si>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</si>
  <si>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</si>
  <si>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</si>
  <si>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</si>
  <si>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</si>
  <si>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</si>
  <si>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</si>
  <si>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</si>
  <si>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</si>
  <si>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</si>
  <si>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</si>
  <si>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</si>
  <si>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</si>
  <si>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</si>
  <si>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</si>
  <si>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</si>
  <si>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</si>
  <si>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</si>
  <si>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</si>
  <si>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</si>
  <si>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</si>
  <si>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</si>
  <si>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</si>
  <si>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</si>
  <si>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</si>
  <si>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</si>
  <si>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</si>
  <si>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</si>
  <si>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</si>
  <si>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</si>
  <si>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</si>
  <si>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</si>
  <si>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</si>
  <si>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</si>
  <si>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</si>
  <si>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</si>
  <si>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</si>
  <si>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</si>
  <si>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</si>
  <si>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</si>
  <si>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</si>
  <si>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</si>
  <si>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</si>
  <si>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</si>
  <si>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</si>
  <si>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</si>
  <si>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</si>
  <si>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</si>
  <si>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</si>
  <si>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</si>
  <si>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</si>
  <si>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</si>
  <si>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</si>
  <si>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</si>
  <si>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</si>
  <si>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</si>
  <si>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</si>
  <si>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</si>
  <si>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</si>
  <si>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</si>
  <si>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</si>
  <si>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</si>
  <si>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</si>
  <si>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</si>
  <si>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</si>
  <si>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</si>
  <si>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</si>
  <si>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</si>
  <si>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</si>
  <si>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</si>
  <si>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</si>
  <si>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</si>
  <si>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</si>
  <si>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</si>
  <si>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</si>
  <si>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</si>
  <si>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</si>
  <si>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</si>
  <si>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</si>
  <si>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</si>
  <si>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</si>
  <si>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</si>
  <si>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</si>
  <si>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</si>
  <si>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</si>
  <si>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</si>
  <si>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</si>
  <si>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</si>
  <si>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</si>
  <si>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</si>
  <si>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</si>
  <si>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</si>
  <si>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</si>
  <si>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</si>
  <si>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</si>
  <si>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</si>
  <si>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</si>
  <si>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</si>
  <si>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</si>
  <si>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</si>
  <si>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</si>
  <si>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</si>
  <si>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</si>
  <si>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</si>
  <si>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</si>
  <si>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</si>
  <si>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</si>
  <si>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</si>
  <si>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</si>
  <si>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</si>
  <si>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</si>
  <si>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</si>
  <si>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</si>
  <si>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</si>
  <si>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</si>
  <si>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</si>
  <si>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</si>
  <si>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</si>
  <si>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</si>
  <si>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</si>
  <si>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</si>
  <si>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</si>
  <si>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</si>
  <si>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</si>
  <si>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</si>
  <si>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</si>
  <si>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</si>
  <si>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</si>
  <si>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</si>
  <si>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</si>
  <si>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</si>
  <si>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</si>
  <si>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</si>
  <si>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</si>
  <si>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</si>
  <si>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</si>
  <si>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</si>
  <si>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</si>
  <si>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</si>
  <si>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</si>
  <si>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</si>
  <si>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</si>
  <si>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</si>
  <si>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</si>
  <si>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</si>
  <si>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</si>
  <si>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</si>
  <si>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</si>
  <si>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</si>
  <si>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</si>
  <si>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</si>
  <si>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</si>
  <si>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</si>
  <si>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</si>
  <si>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</si>
  <si>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</si>
  <si>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</si>
  <si>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</si>
  <si>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</si>
  <si>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</si>
  <si>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</si>
  <si>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</si>
  <si>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</si>
  <si>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</si>
  <si>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</si>
  <si>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</si>
  <si>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</si>
  <si>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</si>
  <si>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</si>
  <si>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</si>
  <si>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</si>
  <si>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</si>
  <si>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</si>
  <si>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</si>
  <si>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</si>
  <si>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</si>
  <si>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</si>
  <si>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</si>
  <si>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</si>
  <si>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</si>
  <si>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</si>
  <si>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</si>
  <si>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</si>
  <si>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</si>
  <si>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</si>
  <si>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</si>
  <si>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</si>
  <si>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</si>
  <si>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</si>
  <si>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</si>
  <si>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</si>
  <si>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</si>
  <si>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</si>
  <si>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</si>
  <si>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</si>
  <si>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</si>
  <si>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</si>
  <si>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</si>
  <si>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</si>
  <si>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</si>
  <si>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</si>
  <si>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</si>
  <si>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</si>
  <si>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</si>
  <si>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</si>
  <si>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</si>
  <si>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</si>
  <si>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</si>
  <si>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</si>
  <si>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</si>
  <si>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</si>
  <si>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</si>
  <si>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</si>
  <si>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</si>
  <si>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</si>
  <si>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</si>
  <si>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</si>
  <si>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</si>
  <si>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</si>
  <si>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</si>
  <si>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</si>
  <si>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</si>
  <si>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</si>
  <si>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</si>
  <si>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</si>
  <si>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</si>
  <si>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</si>
  <si>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</si>
  <si>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</si>
  <si>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</si>
  <si>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</si>
  <si>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</si>
  <si>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</si>
  <si>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</si>
  <si>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</si>
  <si>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</si>
  <si>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</si>
  <si>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</si>
  <si>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</si>
  <si>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</si>
  <si>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</si>
  <si>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</si>
  <si>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</si>
  <si>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</si>
  <si>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</si>
  <si>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</si>
  <si>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</si>
  <si>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</si>
  <si>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</si>
  <si>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</si>
  <si>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</si>
  <si>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</si>
  <si>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</si>
  <si>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</si>
  <si>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</si>
  <si>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</si>
  <si>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</si>
  <si>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</si>
  <si>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</si>
  <si>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</si>
  <si>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</si>
  <si>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</si>
  <si>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</si>
  <si>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</si>
  <si>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</si>
  <si>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</si>
  <si>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</si>
  <si>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</si>
  <si>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</si>
  <si>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</si>
  <si>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</si>
  <si>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</si>
  <si>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</si>
  <si>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</si>
  <si>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</si>
  <si>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</si>
  <si>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</si>
  <si>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</si>
  <si>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</si>
  <si>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</si>
  <si>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</si>
  <si>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</si>
  <si>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</si>
  <si>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</si>
  <si>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</si>
  <si>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</si>
  <si>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</si>
  <si>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</si>
  <si>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</si>
  <si>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</si>
  <si>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</si>
  <si>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</si>
  <si>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</si>
  <si>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</si>
  <si>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</si>
  <si>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</si>
  <si>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</si>
  <si>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</si>
  <si>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</si>
  <si>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</si>
  <si>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</si>
  <si>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</si>
  <si>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</si>
  <si>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</si>
  <si>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</si>
  <si>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</si>
  <si>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</si>
  <si>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</si>
  <si>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</si>
  <si>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</si>
  <si>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</si>
  <si>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</si>
  <si>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</si>
  <si>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</si>
  <si>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</si>
  <si>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</si>
  <si>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</si>
  <si>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</si>
  <si>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</si>
  <si>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</si>
  <si>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</si>
  <si>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</si>
  <si>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</si>
  <si>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</si>
  <si>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</si>
  <si>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</si>
  <si>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</si>
  <si>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</si>
  <si>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</si>
  <si>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</si>
  <si>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</si>
  <si>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</si>
  <si>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</si>
  <si>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</si>
  <si>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</si>
  <si>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</si>
  <si>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</si>
  <si>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</si>
  <si>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</si>
  <si>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</si>
  <si>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</si>
  <si>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</si>
  <si>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</si>
  <si>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</si>
  <si>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</si>
  <si>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</si>
  <si>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</si>
  <si>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</si>
  <si>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</si>
  <si>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</si>
  <si>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</si>
  <si>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</si>
  <si>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</si>
  <si>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</si>
  <si>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</si>
  <si>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</si>
  <si>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</si>
  <si>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</si>
  <si>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</si>
  <si>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</si>
  <si>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</si>
  <si>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</si>
  <si>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</si>
  <si>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</si>
  <si>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</si>
  <si>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</si>
  <si>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</si>
  <si>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</si>
  <si>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</si>
  <si>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</si>
  <si>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</si>
  <si>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</si>
  <si>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</si>
  <si>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</si>
  <si>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</si>
  <si>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</si>
  <si>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</si>
  <si>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</si>
  <si>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</si>
  <si>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</si>
  <si>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</si>
  <si>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</si>
  <si>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</si>
  <si>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</si>
  <si>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</si>
  <si>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</si>
  <si>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</si>
  <si>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</si>
  <si>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</si>
  <si>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</si>
  <si>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</si>
  <si>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</si>
  <si>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</si>
  <si>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</si>
  <si>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</si>
  <si>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</si>
  <si>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</si>
  <si>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</si>
  <si>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</si>
  <si>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</si>
  <si>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</si>
  <si>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</si>
  <si>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</si>
  <si>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</si>
  <si>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</si>
  <si>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</si>
  <si>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</si>
  <si>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</si>
  <si>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</si>
  <si>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</si>
  <si>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</si>
  <si>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</si>
  <si>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</si>
  <si>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</si>
  <si>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</si>
  <si>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</si>
  <si>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</si>
  <si>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</si>
  <si>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</si>
  <si>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</si>
  <si>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</si>
  <si>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</si>
  <si>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</si>
  <si>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</si>
  <si>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</si>
  <si>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</si>
  <si>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</si>
  <si>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</si>
  <si>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</si>
  <si>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</si>
  <si>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</si>
  <si>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</si>
  <si>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</si>
  <si>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</si>
  <si>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</si>
  <si>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</si>
  <si>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</si>
  <si>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</si>
  <si>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</si>
  <si>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</si>
  <si>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</si>
  <si>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</si>
  <si>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</si>
  <si>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</si>
  <si>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</si>
  <si>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</si>
  <si>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</si>
  <si>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</si>
  <si>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</si>
  <si>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</si>
  <si>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</si>
  <si>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</si>
  <si>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</si>
  <si>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</si>
  <si>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</si>
  <si>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</si>
  <si>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</si>
  <si>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</si>
  <si>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</si>
  <si>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</si>
  <si>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</si>
  <si>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</si>
  <si>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</si>
  <si>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</si>
  <si>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</si>
  <si>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</si>
  <si>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</si>
  <si>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</si>
  <si>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</si>
  <si>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</si>
  <si>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</si>
  <si>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</si>
  <si>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</si>
  <si>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</si>
  <si>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</si>
  <si>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</si>
  <si>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</si>
  <si>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</si>
  <si>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</si>
  <si>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</si>
  <si>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</si>
  <si>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</si>
  <si>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</si>
  <si>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</si>
  <si>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</si>
  <si>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</si>
  <si>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</si>
  <si>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</si>
  <si>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</si>
  <si>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</si>
  <si>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</si>
  <si>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</si>
  <si>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</si>
  <si>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</si>
  <si>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</si>
  <si>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</si>
  <si>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</si>
  <si>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</si>
  <si>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</si>
  <si>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</si>
  <si>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</si>
  <si>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</si>
  <si>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</si>
  <si>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</si>
  <si>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</si>
  <si>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</si>
  <si>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</si>
  <si>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</si>
  <si>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</si>
  <si>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</si>
  <si>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</si>
  <si>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</si>
  <si>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</si>
  <si>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</si>
  <si>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</si>
  <si>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</si>
  <si>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</si>
  <si>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</si>
  <si>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</si>
  <si>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</si>
  <si>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</si>
  <si>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</si>
  <si>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</si>
  <si>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</si>
  <si>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</si>
  <si>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</si>
  <si>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</si>
  <si>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</si>
  <si>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</si>
  <si>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</si>
  <si>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</si>
  <si>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</si>
  <si>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</si>
  <si>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</si>
  <si>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</si>
  <si>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</si>
  <si>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</si>
  <si>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</si>
  <si>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</si>
  <si>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</si>
  <si>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</si>
  <si>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</si>
  <si>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</si>
  <si>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</si>
  <si>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</si>
  <si>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</si>
  <si>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</si>
  <si>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</si>
  <si>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</si>
  <si>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</si>
  <si>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</si>
  <si>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</si>
  <si>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</si>
  <si>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</si>
  <si>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</si>
  <si>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</si>
  <si>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</si>
  <si>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</si>
  <si>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</si>
  <si>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</si>
  <si>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</si>
  <si>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</si>
  <si>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</si>
  <si>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</si>
  <si>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</si>
  <si>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</si>
  <si>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</si>
  <si>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</si>
  <si>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</si>
  <si>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</si>
  <si>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</si>
  <si>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</si>
  <si>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</si>
  <si>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</si>
  <si>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</si>
  <si>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</si>
  <si>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</si>
  <si>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</si>
  <si>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</si>
  <si>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</si>
  <si>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</si>
  <si>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</si>
  <si>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</si>
  <si>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</si>
  <si>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</si>
  <si>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</si>
  <si>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</si>
  <si>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</si>
  <si>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</si>
  <si>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</si>
  <si>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</si>
  <si>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</si>
  <si>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</si>
  <si>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</si>
  <si>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</si>
  <si>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</si>
  <si>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</si>
  <si>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</si>
  <si>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</si>
  <si>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</si>
  <si>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</si>
  <si>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</si>
  <si>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</si>
  <si>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</si>
  <si>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</si>
  <si>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</si>
  <si>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</si>
  <si>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</si>
  <si>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</si>
  <si>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</si>
  <si>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</si>
  <si>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</si>
  <si>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</si>
  <si>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</si>
  <si>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</si>
  <si>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</si>
  <si>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</si>
  <si>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</si>
  <si>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</si>
  <si>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</si>
  <si>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</si>
  <si>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</si>
  <si>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</si>
  <si>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</si>
  <si>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</si>
  <si>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</si>
  <si>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</si>
  <si>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</si>
  <si>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</si>
  <si>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</si>
  <si>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</si>
  <si>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</si>
  <si>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</si>
  <si>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</si>
  <si>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</si>
  <si>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</si>
  <si>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</si>
  <si>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</si>
  <si>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</si>
  <si>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</si>
  <si>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</si>
  <si>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</si>
  <si>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</si>
  <si>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</si>
  <si>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</si>
  <si>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</si>
  <si>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</si>
  <si>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</si>
  <si>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</si>
  <si>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</si>
  <si>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</si>
  <si>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</si>
  <si>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</si>
  <si>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</si>
  <si>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</si>
  <si>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</si>
  <si>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</si>
  <si>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</si>
  <si>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</si>
  <si>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</si>
  <si>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</si>
  <si>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</si>
  <si>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</si>
  <si>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</si>
  <si>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</si>
  <si>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</si>
  <si>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</si>
  <si>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</si>
  <si>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</si>
  <si>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</si>
  <si>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</si>
  <si>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</si>
  <si>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</si>
  <si>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</si>
  <si>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</si>
  <si>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</si>
  <si>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</si>
  <si>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</si>
  <si>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</si>
  <si>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</si>
  <si>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</si>
  <si>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</si>
  <si>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</si>
  <si>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</si>
  <si>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</si>
  <si>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</si>
  <si>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</si>
  <si>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</si>
  <si>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</si>
  <si>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</si>
  <si>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</si>
  <si>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</si>
  <si>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</si>
  <si>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</si>
  <si>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</si>
  <si>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</si>
  <si>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</si>
  <si>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</si>
  <si>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</si>
  <si>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</si>
  <si>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</si>
  <si>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</si>
  <si>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</si>
  <si>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</si>
  <si>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</si>
  <si>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</si>
  <si>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</si>
  <si>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</si>
  <si>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</si>
  <si>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</si>
  <si>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</si>
  <si>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</si>
  <si>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</si>
  <si>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</si>
  <si>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</si>
  <si>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</si>
  <si>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</si>
  <si>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</si>
  <si>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</si>
  <si>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</si>
  <si>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</si>
  <si>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</si>
  <si>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</si>
  <si>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</si>
  <si>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</si>
  <si>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</si>
  <si>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</si>
  <si>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</si>
  <si>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</si>
  <si>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</si>
  <si>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</si>
  <si>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</si>
  <si>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</si>
  <si>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</si>
  <si>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</si>
  <si>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</si>
  <si>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</si>
  <si>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</si>
  <si>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</si>
  <si>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</si>
  <si>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</si>
  <si>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</si>
  <si>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</si>
  <si>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</si>
  <si>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</si>
  <si>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</si>
  <si>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</si>
  <si>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</si>
  <si>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</si>
  <si>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</si>
  <si>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</si>
  <si>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</si>
  <si>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</si>
  <si>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</si>
  <si>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</si>
  <si>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</si>
  <si>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</si>
  <si>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</si>
  <si>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</si>
  <si>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</si>
  <si>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</si>
  <si>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</si>
  <si>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</si>
  <si>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</si>
  <si>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</si>
  <si>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</si>
  <si>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</si>
  <si>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</si>
  <si>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</si>
  <si>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</si>
  <si>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</si>
  <si>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</si>
  <si>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</si>
  <si>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</si>
  <si>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</si>
  <si>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</si>
  <si>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</si>
  <si>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</si>
  <si>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</si>
  <si>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</si>
  <si>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</si>
  <si>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</si>
  <si>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</si>
  <si>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</si>
  <si>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</si>
  <si>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</si>
  <si>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</si>
  <si>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</si>
  <si>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</si>
  <si>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</si>
  <si>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</si>
  <si>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</si>
  <si>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</si>
  <si>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</si>
  <si>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</si>
  <si>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</si>
  <si>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</si>
  <si>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</si>
  <si>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</si>
  <si>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</si>
  <si>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</si>
  <si>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</si>
  <si>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</si>
  <si>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</si>
  <si>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</si>
  <si>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</si>
  <si>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</si>
  <si>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</si>
  <si>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</si>
  <si>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</si>
  <si>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</si>
  <si>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</si>
  <si>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</si>
  <si>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</si>
  <si>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</si>
  <si>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</si>
  <si>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</si>
  <si>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</si>
  <si>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</si>
  <si>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</si>
  <si>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</si>
  <si>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</si>
  <si>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</si>
  <si>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</si>
  <si>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</si>
  <si>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</si>
  <si>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</si>
  <si>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</si>
  <si>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</si>
  <si>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</si>
  <si>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</si>
  <si>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</si>
  <si>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</si>
  <si>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</si>
  <si>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</si>
  <si>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</si>
  <si>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</si>
  <si>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</si>
  <si>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</si>
  <si>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</si>
  <si>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</si>
  <si>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</si>
  <si>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</si>
  <si>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</si>
  <si>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</si>
  <si>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</si>
  <si>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</si>
  <si>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</si>
  <si>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</si>
  <si>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</si>
  <si>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</si>
  <si>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</si>
  <si>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</si>
  <si>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</si>
  <si>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</si>
  <si>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</si>
  <si>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</si>
  <si>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</si>
  <si>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</si>
  <si>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</si>
  <si>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</si>
  <si>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</si>
  <si>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</si>
  <si>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</si>
  <si>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</si>
  <si>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</si>
  <si>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</si>
  <si>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</si>
  <si>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</si>
  <si>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</si>
  <si>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</si>
  <si>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</si>
  <si>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</si>
  <si>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</si>
  <si>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</si>
  <si>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</si>
  <si>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</si>
  <si>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</si>
  <si>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</si>
  <si>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</si>
  <si>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</si>
  <si>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</si>
  <si>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</si>
  <si>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</si>
  <si>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</si>
  <si>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</si>
  <si>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</si>
  <si>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</si>
  <si>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</si>
  <si>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</si>
  <si>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</si>
  <si>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</si>
  <si>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</si>
  <si>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</si>
  <si>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</si>
  <si>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</si>
  <si>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</si>
  <si>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</si>
  <si>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</si>
  <si>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</si>
  <si>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</si>
  <si>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</si>
  <si>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</si>
  <si>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</si>
  <si>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</si>
  <si>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</si>
  <si>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</si>
  <si>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</si>
  <si>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</si>
  <si>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</si>
  <si>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</si>
  <si>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</si>
  <si>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</si>
  <si>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</si>
  <si>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</si>
  <si>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</si>
  <si>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</si>
  <si>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</si>
  <si>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</si>
  <si>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</si>
  <si>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</si>
  <si>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</si>
  <si>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</si>
  <si>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</si>
  <si>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</si>
  <si>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</si>
  <si>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</si>
  <si>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</si>
  <si>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</si>
  <si>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</si>
  <si>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</si>
  <si>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</si>
  <si>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</si>
  <si>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</si>
  <si>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</si>
  <si>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</si>
  <si>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</si>
  <si>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</si>
  <si>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</si>
  <si>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</si>
  <si>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</si>
  <si>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</si>
  <si>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</si>
  <si>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</si>
  <si>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</si>
  <si>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</si>
  <si>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</si>
  <si>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</si>
  <si>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</si>
  <si>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</si>
  <si>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</si>
  <si>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</si>
  <si>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</si>
  <si>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</si>
  <si>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</si>
  <si>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</si>
  <si>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</si>
  <si>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</si>
  <si>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</si>
  <si>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</si>
  <si>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</si>
  <si>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</si>
  <si>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</si>
  <si>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</si>
  <si>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</si>
  <si>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</si>
  <si>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</si>
  <si>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</si>
  <si>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</si>
  <si>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</si>
  <si>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</si>
  <si>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</si>
  <si>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</si>
  <si>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</si>
  <si>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</si>
  <si>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</si>
  <si>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</si>
  <si>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</si>
  <si>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</si>
  <si>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</si>
  <si>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</si>
  <si>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</si>
  <si>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</si>
  <si>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</si>
  <si>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</si>
  <si>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</si>
  <si>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</si>
  <si>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</si>
  <si>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</si>
  <si>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</si>
  <si>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</si>
  <si>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</si>
  <si>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</si>
  <si>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</si>
  <si>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</si>
  <si>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</si>
  <si>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</si>
  <si>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</si>
  <si>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</si>
  <si>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</si>
  <si>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</si>
  <si>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</si>
  <si>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</si>
  <si>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</si>
  <si>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</si>
  <si>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</si>
  <si>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</si>
  <si>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</si>
  <si>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</si>
  <si>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</si>
  <si>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</si>
  <si>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</si>
  <si>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</si>
  <si>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</si>
  <si>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</si>
  <si>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</si>
  <si>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</si>
  <si>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</si>
  <si>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</si>
  <si>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</si>
  <si>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</si>
  <si>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</si>
  <si>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</si>
  <si>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</si>
  <si>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</si>
  <si>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</si>
  <si>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</si>
  <si>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</si>
  <si>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</si>
  <si>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</si>
  <si>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</si>
  <si>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</si>
  <si>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</si>
  <si>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</si>
  <si>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</si>
  <si>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</si>
  <si>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</si>
  <si>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</si>
  <si>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</si>
  <si>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</si>
  <si>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</si>
  <si>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</si>
  <si>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</si>
  <si>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</si>
  <si>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</si>
  <si>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</si>
  <si>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</si>
  <si>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</si>
  <si>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</si>
  <si>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</si>
  <si>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</si>
  <si>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</si>
  <si>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</si>
  <si>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</si>
  <si>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</si>
  <si>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</si>
  <si>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</si>
  <si>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</si>
  <si>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</si>
  <si>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</si>
  <si>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</si>
  <si>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</si>
  <si>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</si>
  <si>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</si>
  <si>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</si>
  <si>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</si>
  <si>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</si>
  <si>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</si>
  <si>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</si>
  <si>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</si>
  <si>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</si>
  <si>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</si>
  <si>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</si>
  <si>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</si>
  <si>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</si>
  <si>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</si>
  <si>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</si>
  <si>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</si>
  <si>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</si>
  <si>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</si>
  <si>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</si>
  <si>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</si>
  <si>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</si>
  <si>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</si>
  <si>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</si>
  <si>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</si>
  <si>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</si>
  <si>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</si>
  <si>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</si>
  <si>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</si>
  <si>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</si>
  <si>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</si>
  <si>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</si>
  <si>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</si>
  <si>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</si>
  <si>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</si>
  <si>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</si>
  <si>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</si>
  <si>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</si>
  <si>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</si>
  <si>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</si>
  <si>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</si>
  <si>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</si>
  <si>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</si>
  <si>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</si>
  <si>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</si>
  <si>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</si>
  <si>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</si>
  <si>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</si>
  <si>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</si>
  <si>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</si>
  <si>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</si>
  <si>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</si>
  <si>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</si>
  <si>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</si>
  <si>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</si>
  <si>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</si>
  <si>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</si>
  <si>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</si>
  <si>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</si>
  <si>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</si>
  <si>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</si>
  <si>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</si>
  <si>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</si>
  <si>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</si>
  <si>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</si>
  <si>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</si>
  <si>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</si>
  <si>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</si>
  <si>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</si>
  <si>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</si>
  <si>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</si>
  <si>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</si>
  <si>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</si>
  <si>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</si>
  <si>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</si>
  <si>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</si>
  <si>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</si>
  <si>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</si>
  <si>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</si>
  <si>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</si>
  <si>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</si>
  <si>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</si>
  <si>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</si>
  <si>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</si>
  <si>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</si>
  <si>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</si>
  <si>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</si>
  <si>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</si>
  <si>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</si>
  <si>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</si>
  <si>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</si>
  <si>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</si>
  <si>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</si>
  <si>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</si>
  <si>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</si>
  <si>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</si>
  <si>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</si>
  <si>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</si>
  <si>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</si>
  <si>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</si>
  <si>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</si>
  <si>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</si>
  <si>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</si>
  <si>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</si>
  <si>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</si>
  <si>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</si>
  <si>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</si>
  <si>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</si>
  <si>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</si>
  <si>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</si>
  <si>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</si>
  <si>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</si>
  <si>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</si>
  <si>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</si>
  <si>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</si>
  <si>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</si>
  <si>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</si>
  <si>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</si>
  <si>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</si>
  <si>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</si>
  <si>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</si>
  <si>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</si>
  <si>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</si>
  <si>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</si>
  <si>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</si>
  <si>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</si>
  <si>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</si>
  <si>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</si>
  <si>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</si>
  <si>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</si>
  <si>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</si>
  <si>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</si>
  <si>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</si>
  <si>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</si>
  <si>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</si>
  <si>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</si>
  <si>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</si>
  <si>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</si>
  <si>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</si>
  <si>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</si>
  <si>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</si>
  <si>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</si>
  <si>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</si>
  <si>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</si>
  <si>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</si>
  <si>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</si>
  <si>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</si>
  <si>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</si>
  <si>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</si>
  <si>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</si>
  <si>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</si>
  <si>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</si>
  <si>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</si>
  <si>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</si>
  <si>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</si>
  <si>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</si>
  <si>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</si>
  <si>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</si>
  <si>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</si>
  <si>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</si>
  <si>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</si>
  <si>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</si>
  <si>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</si>
  <si>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</si>
  <si>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</si>
  <si>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</si>
  <si>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</si>
  <si>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</si>
  <si>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</si>
  <si>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</si>
  <si>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</si>
  <si>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</si>
  <si>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</si>
  <si>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</si>
  <si>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</si>
  <si>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</si>
  <si>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</si>
  <si>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</si>
  <si>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</si>
  <si>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</si>
  <si>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</si>
  <si>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</si>
  <si>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</si>
  <si>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</si>
  <si>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</si>
  <si>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</si>
  <si>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</si>
  <si>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</si>
  <si>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</si>
  <si>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</si>
  <si>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</si>
  <si>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</si>
  <si>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</si>
  <si>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</si>
  <si>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</si>
  <si>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</si>
  <si>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</si>
  <si>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</si>
  <si>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</si>
  <si>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</si>
  <si>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</si>
  <si>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</si>
  <si>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</si>
  <si>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</si>
  <si>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</si>
  <si>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</si>
  <si>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</si>
  <si>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</si>
  <si>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</si>
  <si>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</si>
  <si>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</si>
  <si>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</si>
  <si>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</si>
  <si>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</si>
  <si>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</si>
  <si>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</si>
  <si>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</si>
  <si>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</si>
  <si>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</si>
  <si>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</si>
  <si>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</si>
  <si>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</si>
  <si>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</si>
  <si>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</si>
  <si>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</si>
  <si>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</si>
  <si>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</si>
  <si>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</si>
  <si>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</si>
  <si>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</si>
  <si>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</si>
  <si>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</si>
  <si>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</si>
  <si>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</si>
  <si>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</si>
  <si>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</si>
  <si>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</si>
  <si>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</si>
  <si>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</si>
  <si>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</si>
  <si>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</si>
  <si>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</si>
  <si>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</si>
  <si>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</si>
  <si>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</si>
  <si>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</si>
  <si>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</si>
  <si>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</si>
  <si>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</si>
  <si>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</si>
  <si>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</si>
  <si>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</si>
  <si>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</si>
  <si>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</si>
  <si>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</si>
  <si>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</si>
  <si>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</si>
  <si>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</si>
  <si>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</si>
  <si>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</si>
  <si>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</si>
  <si>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</si>
  <si>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</si>
  <si>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</si>
  <si>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</si>
  <si>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</si>
  <si>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</si>
  <si>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</si>
  <si>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</si>
  <si>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</si>
  <si>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</si>
  <si>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</si>
  <si>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</si>
  <si>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</si>
  <si>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</si>
  <si>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</si>
  <si>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</si>
  <si>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</si>
  <si>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</si>
  <si>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</si>
  <si>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</si>
  <si>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</si>
  <si>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</si>
  <si>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</si>
  <si>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</si>
  <si>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</si>
  <si>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</si>
  <si>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</si>
  <si>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</si>
  <si>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</si>
  <si>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</si>
  <si>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</si>
  <si>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</si>
  <si>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</si>
  <si>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</si>
  <si>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</si>
  <si>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</si>
  <si>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</si>
  <si>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</si>
  <si>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</si>
  <si>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</si>
  <si>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</si>
  <si>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</si>
  <si>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</si>
  <si>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</si>
  <si>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</si>
  <si>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</si>
  <si>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</si>
  <si>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</si>
  <si>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</si>
  <si>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</si>
  <si>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</si>
  <si>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</si>
  <si>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</si>
  <si>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</si>
  <si>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</si>
  <si>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</si>
  <si>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</si>
  <si>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</si>
  <si>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</si>
  <si>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</si>
  <si>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</si>
  <si>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</si>
  <si>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</si>
  <si>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</si>
  <si>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</si>
  <si>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</si>
  <si>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</si>
  <si>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</si>
  <si>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</si>
  <si>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</si>
  <si>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</si>
  <si>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</si>
  <si>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</si>
  <si>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</si>
  <si>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</si>
  <si>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</si>
  <si>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</si>
  <si>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</si>
  <si>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</si>
  <si>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</si>
  <si>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</si>
  <si>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</si>
  <si>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</si>
  <si>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</si>
  <si>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</si>
  <si>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</si>
  <si>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</si>
  <si>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</si>
  <si>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</si>
  <si>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</si>
  <si>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</si>
  <si>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</si>
  <si>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</si>
  <si>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</si>
  <si>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</si>
  <si>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</si>
  <si>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</si>
  <si>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</si>
  <si>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</si>
  <si>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</si>
  <si>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</si>
  <si>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</si>
  <si>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</si>
  <si>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</si>
  <si>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</si>
  <si>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</si>
  <si>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</si>
  <si>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</si>
  <si>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</si>
  <si>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</si>
  <si>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</si>
  <si>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</si>
  <si>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</si>
  <si>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</si>
  <si>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</si>
  <si>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</si>
  <si>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</si>
  <si>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</si>
  <si>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</si>
  <si>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</si>
  <si>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</si>
  <si>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</si>
  <si>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</si>
  <si>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</si>
  <si>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</si>
  <si>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</si>
  <si>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</si>
  <si>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</si>
  <si>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</si>
  <si>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</si>
  <si>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</si>
  <si>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</si>
  <si>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</si>
  <si>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</si>
  <si>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</si>
  <si>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</si>
  <si>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</si>
  <si>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</si>
  <si>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</si>
  <si>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</si>
  <si>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</si>
  <si>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</si>
  <si>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</si>
  <si>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</si>
  <si>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</si>
  <si>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</si>
  <si>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</si>
  <si>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</si>
  <si>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</si>
  <si>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</si>
  <si>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</si>
  <si>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</si>
  <si>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</si>
  <si>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</si>
  <si>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</si>
  <si>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</si>
  <si>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</si>
  <si>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</si>
  <si>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</si>
  <si>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</si>
  <si>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</si>
  <si>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</si>
  <si>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</si>
  <si>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</si>
  <si>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</si>
  <si>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</si>
  <si>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</si>
  <si>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</si>
  <si>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</si>
  <si>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</si>
  <si>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</si>
  <si>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</si>
  <si>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</si>
  <si>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</si>
  <si>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</si>
  <si>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</si>
  <si>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</si>
  <si>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</si>
  <si>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</si>
  <si>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</si>
  <si>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</si>
  <si>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</si>
  <si>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</si>
  <si>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</si>
  <si>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</si>
  <si>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</si>
  <si>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</si>
  <si>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</si>
  <si>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</si>
  <si>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</si>
  <si>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</si>
  <si>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</si>
  <si>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</si>
  <si>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</si>
  <si>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</si>
  <si>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</si>
  <si>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</si>
  <si>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</si>
  <si>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</si>
  <si>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</si>
  <si>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</si>
  <si>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</si>
  <si>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</si>
  <si>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</si>
  <si>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</si>
  <si>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</si>
  <si>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</si>
  <si>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</si>
  <si>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</si>
  <si>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</si>
  <si>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</si>
  <si>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</si>
  <si>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</si>
  <si>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</si>
  <si>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</si>
  <si>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</si>
  <si>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</si>
  <si>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</si>
  <si>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</si>
  <si>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</si>
  <si>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</si>
  <si>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</si>
  <si>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</si>
  <si>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</si>
  <si>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</si>
  <si>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</si>
  <si>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</si>
  <si>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</si>
  <si>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</si>
  <si>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</si>
  <si>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</si>
  <si>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</si>
  <si>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</si>
  <si>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</si>
  <si>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</si>
  <si>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</si>
  <si>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</si>
  <si>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</si>
  <si>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</si>
  <si>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</si>
  <si>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</si>
  <si>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</si>
  <si>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</si>
  <si>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</si>
  <si>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</si>
  <si>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</si>
  <si>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</si>
  <si>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</si>
  <si>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</si>
  <si>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</si>
  <si>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</si>
  <si>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</si>
  <si>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</si>
  <si>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</si>
  <si>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</si>
  <si>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</si>
  <si>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</si>
  <si>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</si>
  <si>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</si>
  <si>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</si>
  <si>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</si>
  <si>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</si>
  <si>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</si>
  <si>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</si>
  <si>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</si>
  <si>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</si>
  <si>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</si>
  <si>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</si>
  <si>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</si>
  <si>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</si>
  <si>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</si>
  <si>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</si>
  <si>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</si>
  <si>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</si>
  <si>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</si>
  <si>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</si>
  <si>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</si>
  <si>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</si>
  <si>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</si>
  <si>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</si>
  <si>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</si>
  <si>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</si>
  <si>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</si>
  <si>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</si>
  <si>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</si>
  <si>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</si>
  <si>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</si>
  <si>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</si>
  <si>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</si>
  <si>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</si>
  <si>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</si>
  <si>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</si>
  <si>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</si>
  <si>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</si>
  <si>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</si>
  <si>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</si>
  <si>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</si>
  <si>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</si>
  <si>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</si>
  <si>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</si>
  <si>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</si>
  <si>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</si>
  <si>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</si>
  <si>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</si>
  <si>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</si>
  <si>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</si>
  <si>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</si>
  <si>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</si>
  <si>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</si>
  <si>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</si>
  <si>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</si>
  <si>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</si>
  <si>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</si>
  <si>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</si>
  <si>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</si>
  <si>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</si>
  <si>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</si>
  <si>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</si>
  <si>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</si>
  <si>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</si>
  <si>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</si>
  <si>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</si>
  <si>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</si>
  <si>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</si>
  <si>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</si>
  <si>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</si>
  <si>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</si>
  <si>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</si>
  <si>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</si>
  <si>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</si>
  <si>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</si>
  <si>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</si>
  <si>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</si>
  <si>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</si>
  <si>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</si>
  <si>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</si>
  <si>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</si>
  <si>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</si>
  <si>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</si>
  <si>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</si>
  <si>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</si>
  <si>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</si>
  <si>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</si>
  <si>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</si>
  <si>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</si>
  <si>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</si>
  <si>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</si>
  <si>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</si>
  <si>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</si>
  <si>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</si>
  <si>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</si>
  <si>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</si>
  <si>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</si>
  <si>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</si>
  <si>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</si>
  <si>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</si>
  <si>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</si>
  <si>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</si>
  <si>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</si>
  <si>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</si>
  <si>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</si>
  <si>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</si>
  <si>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</si>
  <si>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</si>
  <si>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</si>
  <si>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</si>
  <si>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</si>
  <si>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</si>
  <si>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</si>
  <si>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</si>
  <si>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</si>
  <si>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</si>
  <si>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</si>
  <si>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</si>
  <si>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</si>
  <si>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</si>
  <si>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</si>
  <si>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</si>
  <si>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</si>
  <si>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</si>
  <si>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</si>
  <si>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</si>
  <si>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</si>
  <si>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</si>
  <si>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</si>
  <si>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</si>
  <si>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</si>
  <si>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</si>
  <si>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</si>
  <si>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</si>
  <si>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</si>
  <si>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</si>
  <si>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</si>
  <si>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</si>
  <si>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</si>
  <si>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</si>
  <si>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</si>
  <si>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</si>
  <si>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</si>
  <si>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</si>
  <si>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</si>
  <si>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</si>
  <si>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</si>
  <si>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</si>
  <si>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</si>
  <si>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</si>
  <si>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</si>
  <si>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</si>
  <si>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</si>
  <si>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</si>
  <si>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</si>
  <si>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</si>
  <si>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</si>
  <si>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</si>
  <si>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</si>
  <si>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</si>
  <si>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</si>
  <si>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</si>
  <si>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</si>
  <si>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</si>
  <si>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</si>
  <si>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</si>
  <si>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</si>
  <si>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</si>
  <si>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</si>
  <si>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</si>
  <si>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</si>
  <si>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</si>
  <si>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</si>
  <si>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</si>
  <si>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</si>
  <si>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</si>
  <si>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</si>
  <si>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</si>
  <si>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</si>
  <si>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</si>
  <si>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</si>
  <si>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</si>
  <si>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</si>
  <si>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</si>
  <si>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</si>
  <si>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</si>
  <si>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</si>
  <si>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</si>
  <si>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</si>
  <si>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</si>
  <si>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</si>
  <si>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</si>
  <si>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</si>
  <si>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</si>
  <si>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</si>
  <si>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</si>
  <si>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</si>
  <si>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</si>
  <si>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</si>
  <si>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</si>
  <si>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</si>
  <si>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</si>
  <si>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</si>
  <si>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</si>
  <si>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</si>
  <si>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</si>
  <si>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</si>
  <si>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</si>
  <si>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</si>
  <si>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</si>
  <si>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</si>
  <si>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</si>
  <si>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</si>
  <si>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</si>
  <si>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</si>
  <si>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</si>
  <si>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</si>
  <si>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</si>
  <si>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</si>
  <si>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</si>
  <si>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</si>
  <si>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</si>
  <si>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</si>
  <si>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</si>
  <si>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</si>
  <si>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</si>
  <si>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</si>
  <si>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</si>
  <si>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</si>
  <si>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</si>
  <si>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</si>
  <si>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</si>
  <si>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</si>
  <si>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</si>
  <si>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</si>
  <si>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</si>
  <si>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</si>
  <si>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</si>
  <si>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</si>
  <si>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</si>
  <si>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</si>
  <si>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</si>
  <si>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</si>
  <si>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</si>
  <si>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</si>
  <si>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</si>
  <si>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</si>
  <si>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</si>
  <si>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</si>
  <si>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</si>
  <si>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</si>
  <si>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</si>
  <si>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</si>
  <si>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</si>
  <si>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</si>
  <si>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</si>
  <si>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</si>
  <si>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</si>
  <si>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</si>
  <si>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</si>
  <si>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</si>
  <si>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</si>
  <si>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</si>
  <si>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</si>
  <si>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</si>
  <si>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</si>
  <si>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</si>
  <si>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</si>
  <si>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</si>
  <si>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</si>
  <si>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</si>
  <si>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</si>
  <si>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</si>
  <si>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</si>
  <si>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</si>
  <si>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</si>
  <si>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</si>
  <si>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</si>
  <si>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</si>
  <si>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</si>
  <si>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</si>
  <si>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</si>
  <si>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</si>
  <si>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</si>
  <si>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</si>
  <si>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</si>
  <si>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</si>
  <si>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</si>
  <si>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</si>
  <si>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</si>
  <si>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</si>
  <si>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</si>
  <si>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</si>
  <si>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</si>
  <si>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</si>
  <si>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</si>
  <si>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</si>
  <si>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</si>
  <si>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</si>
  <si>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</si>
  <si>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</si>
  <si>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</si>
  <si>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</si>
  <si>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</si>
  <si>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</si>
  <si>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</si>
  <si>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</si>
  <si>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</si>
  <si>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</si>
  <si>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</si>
  <si>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</si>
  <si>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</si>
  <si>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</si>
  <si>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</si>
  <si>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</si>
  <si>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</si>
  <si>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</si>
  <si>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</si>
  <si>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</si>
  <si>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</si>
  <si>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</si>
  <si>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</si>
  <si>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</si>
  <si>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</si>
  <si>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</si>
  <si>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</si>
  <si>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</si>
  <si>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</si>
  <si>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</si>
  <si>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</si>
  <si>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</si>
  <si>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</si>
  <si>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</si>
  <si>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</si>
  <si>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</si>
  <si>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</si>
  <si>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</si>
  <si>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</si>
  <si>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</si>
  <si>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</si>
  <si>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</si>
  <si>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</si>
  <si>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</si>
  <si>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</si>
  <si>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</si>
  <si>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</si>
  <si>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</si>
  <si>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</si>
  <si>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</si>
  <si>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</si>
  <si>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</si>
  <si>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</si>
  <si>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</si>
  <si>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</si>
  <si>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</si>
  <si>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</si>
  <si>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</si>
  <si>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</si>
  <si>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</si>
  <si>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</si>
  <si>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</si>
  <si>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</si>
  <si>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</si>
  <si>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</si>
  <si>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</si>
  <si>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</si>
  <si>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</si>
  <si>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</si>
  <si>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</si>
  <si>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</si>
  <si>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</si>
  <si>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</si>
  <si>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</si>
  <si>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</si>
  <si>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</si>
  <si>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</si>
  <si>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</si>
  <si>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</si>
  <si>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</si>
  <si>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</si>
  <si>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</si>
  <si>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</si>
  <si>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</si>
  <si>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</si>
  <si>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</si>
  <si>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</si>
  <si>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</si>
  <si>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</si>
  <si>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</si>
  <si>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</si>
  <si>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</si>
  <si>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</si>
  <si>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</si>
  <si>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</si>
  <si>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</si>
  <si>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</si>
  <si>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</si>
  <si>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</si>
  <si>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</si>
  <si>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</si>
  <si>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</si>
  <si>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</si>
  <si>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</si>
  <si>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</si>
  <si>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</si>
  <si>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</si>
  <si>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</si>
  <si>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</si>
  <si>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</si>
  <si>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</si>
  <si>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</si>
  <si>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</si>
  <si>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</si>
  <si>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</si>
  <si>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</si>
  <si>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</si>
  <si>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</si>
  <si>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</si>
  <si>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</si>
  <si>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</si>
  <si>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</si>
  <si>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</si>
  <si>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</si>
  <si>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</si>
  <si>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</si>
  <si>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</si>
  <si>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</si>
  <si>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</si>
  <si>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</si>
  <si>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</si>
  <si>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</si>
  <si>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</si>
  <si>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</si>
  <si>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</si>
  <si>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</si>
  <si>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</si>
  <si>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</si>
  <si>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</si>
  <si>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</si>
  <si>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</si>
  <si>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</si>
  <si>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</si>
  <si>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</si>
  <si>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</si>
  <si>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</si>
  <si>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</si>
  <si>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</si>
  <si>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</si>
  <si>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</si>
  <si>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</si>
  <si>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</si>
  <si>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</si>
  <si>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</si>
  <si>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</si>
  <si>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</si>
  <si>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</si>
  <si>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</si>
  <si>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</si>
  <si>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</si>
  <si>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</si>
  <si>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</si>
  <si>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</si>
  <si>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</si>
  <si>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</si>
  <si>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</si>
  <si>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</si>
  <si>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</si>
  <si>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</si>
  <si>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</si>
  <si>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</si>
  <si>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</si>
  <si>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</si>
  <si>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</si>
  <si>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</si>
  <si>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</si>
  <si>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</si>
  <si>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</si>
  <si>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</si>
  <si>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</si>
  <si>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</si>
  <si>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</si>
  <si>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</si>
  <si>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</si>
  <si>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</si>
  <si>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</si>
  <si>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</si>
  <si>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</si>
  <si>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</si>
  <si>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</si>
  <si>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</si>
  <si>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</si>
  <si>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</si>
  <si>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</si>
  <si>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</si>
  <si>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</si>
  <si>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</si>
  <si>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</si>
  <si>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</si>
  <si>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</si>
  <si>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</si>
  <si>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</si>
  <si>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</si>
  <si>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</si>
  <si>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</si>
  <si>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</si>
  <si>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</si>
  <si>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</si>
  <si>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</si>
  <si>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</si>
  <si>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</si>
  <si>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</si>
  <si>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</si>
  <si>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</si>
  <si>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</si>
  <si>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</si>
  <si>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</si>
  <si>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</si>
  <si>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</si>
  <si>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</si>
  <si>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</si>
  <si>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</si>
  <si>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</si>
  <si>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</si>
  <si>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</si>
  <si>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</si>
  <si>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</si>
  <si>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</si>
  <si>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</si>
  <si>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</si>
  <si>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</si>
  <si>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</si>
  <si>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</si>
  <si>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</si>
  <si>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</si>
  <si>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</si>
  <si>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</si>
  <si>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</si>
  <si>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</si>
  <si>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</si>
  <si>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</si>
  <si>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</si>
  <si>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</si>
  <si>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</si>
  <si>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</si>
  <si>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</si>
  <si>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</si>
  <si>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</si>
  <si>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</si>
  <si>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</si>
  <si>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</si>
  <si>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</si>
  <si>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</si>
  <si>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</si>
  <si>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</si>
  <si>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</si>
  <si>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</si>
  <si>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</si>
  <si>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</si>
  <si>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</si>
  <si>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</si>
  <si>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</si>
  <si>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</si>
  <si>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</si>
  <si>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</si>
  <si>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</si>
  <si>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</si>
  <si>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</si>
  <si>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</si>
  <si>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</si>
  <si>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</si>
  <si>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</si>
  <si>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</si>
  <si>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</si>
  <si>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</si>
  <si>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</si>
  <si>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</si>
  <si>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</si>
  <si>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</si>
  <si>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</si>
  <si>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</si>
  <si>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</si>
  <si>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</si>
  <si>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</si>
  <si>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</si>
  <si>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</si>
  <si>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</si>
  <si>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</si>
  <si>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</si>
  <si>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</si>
  <si>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</si>
  <si>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</si>
  <si>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</si>
  <si>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</si>
  <si>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</si>
  <si>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</si>
  <si>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</si>
  <si>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</si>
  <si>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</si>
  <si>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</si>
  <si>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</si>
  <si>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</si>
  <si>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</si>
  <si>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</si>
  <si>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</si>
  <si>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</si>
  <si>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</si>
  <si>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</si>
  <si>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</si>
  <si>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</si>
  <si>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</si>
  <si>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</si>
  <si>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</si>
  <si>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</si>
  <si>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</si>
  <si>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</si>
  <si>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</si>
  <si>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</si>
  <si>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</si>
  <si>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</si>
  <si>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</si>
  <si>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</si>
  <si>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</si>
  <si>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</si>
  <si>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</si>
  <si>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</si>
  <si>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</si>
  <si>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</si>
  <si>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</si>
  <si>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</si>
  <si>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</si>
  <si>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</si>
  <si>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</si>
  <si>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</si>
  <si>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</si>
  <si>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</si>
  <si>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</si>
  <si>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</si>
  <si>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</si>
  <si>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</si>
  <si>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</si>
  <si>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</si>
  <si>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</si>
  <si>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</si>
  <si>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</si>
  <si>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</si>
  <si>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</si>
  <si>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</si>
  <si>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</si>
  <si>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</si>
  <si>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</si>
  <si>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</si>
  <si>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</si>
  <si>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</si>
  <si>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</si>
  <si>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</si>
  <si>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</si>
  <si>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</si>
  <si>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</si>
  <si>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</si>
  <si>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</si>
  <si>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</si>
  <si>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</si>
  <si>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</si>
  <si>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</si>
  <si>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</si>
  <si>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</si>
  <si>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</si>
  <si>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</si>
  <si>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</si>
  <si>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</si>
  <si>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</si>
  <si>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</si>
  <si>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</si>
  <si>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</si>
  <si>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</si>
  <si>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</si>
  <si>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</si>
  <si>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</si>
  <si>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</si>
  <si>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</si>
  <si>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</si>
  <si>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</si>
  <si>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</si>
  <si>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</si>
  <si>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</si>
  <si>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</si>
  <si>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</si>
  <si>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</si>
  <si>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</si>
  <si>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</si>
  <si>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</si>
  <si>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</si>
  <si>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</si>
  <si>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</si>
  <si>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</si>
  <si>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</si>
  <si>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</si>
  <si>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</si>
  <si>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</si>
  <si>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</si>
  <si>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</si>
  <si>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</si>
  <si>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</si>
  <si>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</si>
  <si>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</si>
  <si>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</si>
  <si>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</si>
  <si>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</si>
  <si>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</si>
  <si>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</si>
  <si>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</si>
  <si>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</si>
  <si>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</si>
  <si>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</si>
  <si>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</si>
  <si>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</si>
  <si>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</si>
  <si>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</si>
  <si>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</si>
  <si>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</si>
  <si>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</si>
  <si>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</si>
  <si>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</si>
  <si>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</si>
  <si>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</si>
  <si>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</si>
  <si>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</si>
  <si>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</si>
  <si>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</si>
  <si>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</si>
  <si>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</si>
  <si>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</si>
  <si>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</si>
  <si>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</si>
  <si>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</si>
  <si>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</si>
  <si>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</si>
  <si>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</si>
  <si>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</si>
  <si>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</si>
  <si>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</si>
  <si>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</si>
  <si>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</si>
  <si>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</si>
  <si>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</si>
  <si>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</si>
  <si>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</si>
  <si>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</si>
  <si>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</si>
  <si>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</si>
  <si>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</si>
  <si>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</si>
  <si>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</si>
  <si>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</si>
  <si>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</si>
  <si>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</si>
  <si>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</si>
  <si>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</si>
  <si>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</si>
  <si>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</si>
  <si>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</si>
  <si>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</si>
  <si>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</si>
  <si>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</si>
  <si>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</si>
  <si>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</si>
  <si>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</si>
  <si>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</si>
  <si>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</si>
  <si>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</si>
  <si>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</si>
  <si>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</si>
  <si>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</si>
  <si>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</si>
  <si>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</si>
  <si>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</si>
  <si>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</si>
  <si>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</si>
  <si>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</si>
  <si>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</si>
  <si>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</si>
  <si>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</si>
  <si>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</si>
  <si>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</si>
  <si>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</si>
  <si>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</si>
  <si>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</si>
  <si>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</si>
  <si>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</si>
  <si>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</si>
  <si>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</si>
  <si>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</si>
  <si>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</si>
  <si>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</si>
  <si>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</si>
  <si>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</si>
  <si>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</si>
  <si>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</si>
  <si>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</si>
  <si>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</si>
  <si>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</si>
  <si>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</si>
  <si>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</si>
  <si>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</si>
  <si>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</si>
  <si>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</si>
  <si>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</si>
  <si>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</si>
  <si>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</si>
  <si>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</si>
  <si>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</si>
  <si>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</si>
  <si>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</si>
  <si>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</si>
  <si>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</si>
  <si>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</si>
  <si>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</si>
  <si>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</si>
  <si>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</si>
  <si>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</si>
  <si>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</si>
  <si>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</si>
  <si>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</si>
  <si>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</si>
  <si>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</si>
  <si>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</si>
  <si>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</si>
  <si>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</si>
  <si>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</si>
  <si>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</si>
  <si>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</si>
  <si>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</si>
  <si>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</si>
  <si>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</si>
  <si>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</si>
  <si>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</si>
  <si>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</si>
  <si>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</si>
  <si>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</si>
  <si>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</si>
  <si>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</si>
  <si>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</si>
  <si>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</si>
  <si>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</si>
  <si>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</si>
  <si>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</si>
  <si>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</si>
  <si>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</si>
  <si>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</si>
  <si>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</si>
  <si>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</si>
  <si>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</si>
  <si>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</si>
  <si>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</si>
  <si>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</si>
  <si>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</si>
  <si>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</si>
  <si>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</si>
  <si>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</si>
  <si>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</si>
  <si>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</si>
  <si>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</si>
  <si>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</si>
  <si>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</si>
  <si>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</si>
  <si>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</si>
  <si>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</si>
  <si>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</si>
  <si>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</si>
  <si>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</si>
  <si>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</si>
  <si>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</si>
  <si>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</si>
  <si>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</si>
  <si>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</si>
  <si>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</si>
  <si>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</si>
  <si>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</si>
  <si>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</si>
  <si>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</si>
  <si>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</si>
  <si>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</si>
  <si>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</si>
  <si>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</si>
  <si>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</si>
  <si>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</si>
  <si>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</si>
  <si>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</si>
  <si>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</si>
  <si>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</si>
  <si>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</si>
  <si>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</si>
  <si>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</si>
  <si>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</si>
  <si>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</si>
  <si>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</si>
  <si>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</si>
  <si>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</si>
  <si>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</si>
  <si>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</si>
  <si>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</si>
  <si>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</si>
  <si>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</si>
  <si>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</si>
  <si>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</si>
  <si>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</si>
  <si>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</si>
  <si>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</si>
  <si>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</si>
  <si>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</si>
  <si>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</si>
  <si>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</si>
  <si>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</si>
  <si>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</si>
  <si>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</si>
  <si>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</si>
  <si>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</si>
  <si>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</si>
  <si>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</si>
  <si>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</si>
  <si>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</si>
  <si>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</si>
  <si>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</si>
  <si>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</si>
  <si>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</si>
  <si>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</si>
  <si>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</si>
  <si>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</si>
  <si>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</si>
  <si>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</si>
  <si>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</si>
  <si>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</si>
  <si>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</si>
  <si>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</si>
  <si>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</si>
  <si>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</si>
  <si>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</si>
  <si>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</si>
  <si>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</si>
  <si>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</si>
  <si>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</si>
  <si>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</si>
  <si>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</si>
  <si>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</si>
  <si>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</si>
  <si>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</si>
  <si>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</si>
  <si>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</si>
  <si>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</si>
  <si>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</si>
  <si>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</si>
  <si>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</si>
  <si>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</si>
  <si>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</si>
  <si>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</si>
  <si>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</si>
  <si>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</si>
  <si>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</si>
  <si>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</si>
  <si>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</si>
  <si>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</si>
  <si>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</si>
  <si>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</si>
  <si>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</si>
  <si>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</si>
  <si>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</si>
  <si>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</si>
  <si>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</si>
  <si>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</si>
  <si>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</si>
  <si>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</si>
  <si>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</si>
  <si>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</si>
  <si>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</si>
  <si>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</si>
  <si>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</si>
  <si>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</si>
  <si>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</si>
  <si>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</si>
  <si>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</si>
  <si>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</si>
  <si>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</si>
  <si>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</si>
  <si>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</si>
  <si>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</si>
  <si>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</si>
  <si>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</si>
  <si>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</si>
  <si>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</si>
  <si>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</si>
  <si>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</si>
  <si>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</si>
  <si>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</si>
  <si>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</si>
  <si>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</si>
  <si>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</si>
  <si>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</si>
  <si>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</si>
  <si>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</si>
  <si>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</si>
  <si>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</si>
  <si>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</si>
  <si>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</si>
  <si>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</si>
  <si>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</si>
  <si>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</si>
  <si>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</si>
  <si>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</si>
  <si>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</si>
  <si>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</si>
  <si>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</si>
  <si>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</si>
  <si>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</si>
  <si>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</si>
  <si>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</si>
  <si>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</si>
  <si>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</si>
  <si>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</si>
  <si>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</si>
  <si>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</si>
  <si>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</si>
  <si>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</si>
  <si>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</si>
  <si>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</si>
  <si>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</si>
  <si>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</si>
  <si>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</si>
  <si>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</si>
  <si>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</si>
  <si>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</si>
  <si>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</si>
  <si>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</si>
  <si>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</si>
  <si>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</si>
  <si>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</si>
  <si>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</si>
  <si>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</si>
  <si>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</si>
  <si>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</si>
  <si>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</si>
  <si>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</si>
  <si>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</si>
  <si>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</si>
  <si>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</si>
  <si>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</si>
  <si>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</si>
  <si>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</si>
  <si>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</si>
  <si>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</si>
  <si>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</si>
  <si>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</si>
  <si>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</si>
  <si>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</si>
  <si>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</si>
  <si>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</si>
  <si>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</si>
  <si>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</si>
  <si>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</si>
  <si>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</si>
  <si>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</si>
  <si>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</si>
  <si>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</si>
  <si>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</si>
  <si>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</si>
  <si>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</si>
  <si>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</si>
  <si>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</si>
  <si>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</si>
  <si>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</si>
  <si>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</si>
  <si>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</si>
  <si>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</si>
  <si>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</si>
  <si>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</si>
  <si>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</si>
  <si>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</si>
  <si>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</si>
  <si>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</si>
  <si>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</si>
  <si>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</si>
  <si>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</si>
  <si>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</si>
  <si>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</si>
  <si>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</si>
  <si>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</si>
  <si>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</si>
  <si>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</si>
  <si>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</si>
  <si>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</si>
  <si>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</si>
  <si>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</si>
  <si>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</si>
  <si>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</si>
  <si>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</si>
  <si>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</si>
  <si>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</si>
  <si>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</si>
  <si>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</si>
  <si>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</si>
  <si>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</si>
  <si>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</si>
  <si>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</si>
  <si>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</si>
  <si>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</si>
  <si>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</si>
  <si>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</si>
  <si>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</si>
  <si>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</si>
  <si>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</si>
  <si>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</si>
  <si>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</si>
  <si>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</si>
  <si>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</si>
  <si>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</si>
  <si>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</si>
  <si>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</si>
  <si>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</si>
  <si>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</si>
  <si>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</si>
  <si>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</si>
  <si>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</si>
  <si>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</si>
  <si>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</si>
  <si>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</si>
  <si>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</si>
  <si>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</si>
  <si>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</si>
  <si>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</si>
  <si>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</si>
  <si>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</si>
  <si>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</si>
  <si>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</si>
  <si>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</si>
  <si>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</si>
  <si>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</si>
  <si>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</si>
  <si>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</si>
  <si>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</si>
  <si>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</si>
  <si>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</si>
  <si>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</si>
  <si>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</si>
  <si>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</si>
  <si>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</si>
  <si>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</si>
  <si>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</si>
  <si>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</si>
  <si>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</si>
  <si>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</si>
  <si>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</si>
  <si>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</si>
  <si>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</si>
  <si>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</si>
  <si>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</si>
  <si>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</si>
  <si>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</si>
  <si>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</si>
  <si>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</si>
  <si>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</si>
  <si>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</si>
  <si>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</si>
  <si>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</si>
  <si>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</si>
  <si>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</si>
  <si>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</si>
  <si>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</si>
  <si>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</si>
  <si>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</si>
  <si>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</si>
  <si>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</si>
  <si>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</si>
  <si>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</si>
  <si>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</si>
  <si>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</si>
  <si>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</si>
  <si>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</si>
  <si>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</si>
  <si>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</si>
  <si>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</si>
  <si>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</si>
  <si>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</si>
  <si>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</si>
  <si>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</si>
  <si>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</si>
  <si>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</si>
  <si>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</si>
  <si>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</si>
  <si>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</si>
  <si>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</si>
  <si>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</si>
  <si>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</si>
  <si>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</si>
  <si>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</si>
  <si>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</si>
  <si>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</si>
  <si>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</si>
  <si>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</si>
  <si>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</si>
  <si>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</si>
  <si>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</si>
  <si>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</si>
  <si>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</si>
  <si>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</si>
  <si>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</si>
  <si>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</si>
  <si>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</si>
  <si>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</si>
  <si>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</si>
  <si>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</si>
  <si>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</si>
  <si>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</si>
  <si>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</si>
  <si>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</si>
  <si>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</si>
  <si>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</si>
  <si>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</si>
  <si>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</si>
  <si>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</si>
  <si>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</si>
  <si>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</si>
  <si>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</si>
  <si>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</si>
  <si>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</si>
  <si>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</si>
  <si>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</si>
  <si>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</si>
  <si>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</si>
  <si>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</si>
  <si>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</si>
  <si>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</si>
  <si>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</si>
  <si>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</si>
  <si>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</si>
  <si>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</si>
  <si>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</si>
  <si>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</si>
  <si>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</si>
  <si>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</si>
  <si>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</si>
  <si>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</si>
  <si>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</si>
  <si>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</si>
  <si>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</si>
  <si>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</si>
  <si>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</si>
  <si>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</si>
  <si>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</si>
  <si>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</si>
  <si>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</si>
  <si>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</si>
  <si>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</si>
  <si>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</si>
  <si>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</si>
  <si>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</si>
  <si>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</si>
  <si>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</si>
  <si>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</si>
  <si>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</si>
  <si>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</si>
  <si>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</si>
  <si>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</si>
  <si>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</si>
  <si>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</si>
  <si>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</si>
  <si>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</si>
  <si>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</si>
  <si>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</si>
  <si>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</si>
  <si>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</si>
  <si>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</si>
  <si>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</si>
  <si>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</si>
  <si>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</si>
  <si>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</si>
  <si>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</si>
  <si>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</si>
  <si>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</si>
  <si>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</si>
  <si>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</si>
  <si>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</si>
  <si>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</si>
  <si>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</si>
  <si>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</si>
  <si>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</si>
  <si>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</si>
  <si>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</si>
  <si>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</si>
  <si>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</si>
  <si>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</si>
  <si>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</si>
  <si>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</si>
  <si>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</si>
  <si>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</si>
  <si>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</si>
  <si>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</si>
  <si>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</si>
  <si>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</si>
  <si>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</si>
  <si>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</si>
  <si>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</si>
  <si>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</si>
  <si>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</si>
  <si>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</si>
  <si>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</si>
  <si>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</si>
  <si>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</si>
  <si>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</si>
  <si>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</si>
  <si>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</si>
  <si>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</si>
  <si>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</si>
  <si>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</si>
  <si>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</si>
  <si>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</si>
  <si>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</si>
  <si>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</si>
  <si>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</si>
  <si>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</si>
  <si>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</si>
  <si>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</si>
  <si>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</si>
  <si>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</si>
  <si>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</si>
  <si>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</si>
  <si>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</si>
  <si>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</si>
  <si>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</si>
  <si>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</si>
  <si>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</si>
  <si>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</si>
  <si>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</si>
  <si>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</si>
  <si>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</si>
  <si>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</si>
  <si>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</si>
  <si>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</si>
  <si>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</si>
  <si>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</si>
  <si>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</si>
  <si>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</si>
  <si>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</si>
  <si>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</si>
  <si>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</si>
  <si>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</si>
  <si>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</si>
  <si>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</si>
  <si>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</si>
  <si>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</si>
  <si>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</si>
  <si>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</si>
  <si>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</si>
  <si>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</si>
  <si>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</si>
  <si>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</si>
  <si>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</si>
  <si>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</si>
  <si>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</si>
  <si>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</si>
  <si>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</si>
  <si>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</si>
  <si>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</si>
  <si>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</si>
  <si>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</si>
  <si>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</si>
  <si>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</si>
  <si>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</si>
  <si>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</si>
  <si>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</si>
  <si>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</si>
  <si>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</si>
  <si>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</si>
  <si>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</si>
  <si>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</si>
  <si>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</si>
  <si>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</si>
  <si>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</si>
  <si>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</si>
  <si>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</si>
  <si>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</si>
  <si>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</si>
  <si>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</si>
  <si>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</si>
  <si>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</si>
  <si>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</si>
  <si>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</si>
  <si>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</si>
  <si>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</si>
  <si>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</si>
  <si>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</si>
  <si>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</si>
  <si>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</si>
  <si>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</si>
  <si>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</si>
  <si>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</si>
  <si>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</si>
  <si>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</si>
  <si>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</si>
  <si>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</si>
  <si>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</si>
  <si>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</si>
  <si>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</si>
  <si>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</si>
  <si>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</si>
  <si>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</si>
  <si>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</si>
  <si>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</si>
  <si>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</si>
  <si>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</si>
  <si>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</si>
  <si>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</si>
  <si>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</si>
  <si>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</si>
  <si>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</si>
  <si>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</si>
  <si>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</si>
  <si>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</si>
  <si>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</si>
  <si>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</si>
  <si>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</si>
  <si>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</si>
  <si>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</si>
  <si>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</si>
  <si>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</si>
  <si>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</si>
  <si>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</si>
  <si>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</si>
  <si>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</si>
  <si>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</si>
  <si>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</si>
  <si>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</si>
  <si>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</si>
  <si>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</si>
  <si>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</si>
  <si>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</si>
  <si>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</si>
  <si>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</si>
  <si>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</si>
  <si>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</si>
  <si>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</si>
  <si>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</si>
  <si>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</si>
  <si>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</si>
  <si>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</si>
  <si>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</si>
  <si>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</si>
  <si>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</si>
  <si>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</si>
  <si>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</si>
  <si>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</si>
  <si>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</si>
  <si>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</si>
  <si>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</si>
  <si>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</si>
  <si>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</si>
  <si>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</si>
  <si>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</si>
  <si>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</si>
  <si>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</si>
  <si>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</si>
  <si>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</si>
  <si>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</si>
  <si>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</si>
  <si>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</si>
  <si>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</si>
  <si>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</si>
  <si>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</si>
  <si>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</si>
  <si>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</si>
  <si>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</si>
  <si>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</si>
  <si>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</si>
  <si>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</si>
  <si>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</si>
  <si>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</si>
  <si>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</si>
  <si>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</si>
  <si>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</si>
  <si>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</si>
  <si>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</si>
  <si>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</si>
  <si>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</si>
  <si>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</si>
  <si>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</si>
  <si>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</si>
  <si>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</si>
  <si>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</si>
  <si>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</si>
  <si>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</si>
  <si>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</si>
  <si>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</si>
  <si>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</si>
  <si>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</si>
  <si>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</si>
  <si>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</si>
  <si>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</si>
  <si>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</si>
  <si>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</si>
  <si>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</si>
  <si>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</si>
  <si>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</si>
  <si>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</si>
  <si>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</si>
  <si>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</si>
  <si>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</si>
  <si>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</si>
  <si>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</si>
  <si>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</si>
  <si>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</si>
  <si>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</si>
  <si>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</si>
  <si>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</si>
  <si>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</si>
  <si>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</si>
  <si>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</si>
  <si>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</si>
  <si>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</si>
  <si>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</si>
  <si>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</si>
  <si>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</si>
  <si>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</si>
  <si>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</si>
  <si>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</si>
  <si>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</si>
  <si>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</si>
  <si>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</si>
  <si>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</si>
  <si>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</si>
  <si>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</si>
  <si>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</si>
  <si>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</si>
  <si>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</si>
  <si>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</si>
  <si>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</si>
  <si>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</si>
  <si>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</si>
  <si>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</si>
  <si>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</si>
  <si>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</si>
  <si>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</si>
  <si>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</si>
  <si>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</si>
  <si>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</si>
  <si>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</si>
  <si>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</si>
  <si>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</si>
  <si>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</si>
  <si>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</si>
  <si>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</si>
  <si>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</si>
  <si>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</si>
  <si>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</si>
  <si>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</si>
  <si>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</si>
  <si>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</si>
  <si>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</si>
  <si>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</si>
  <si>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</si>
  <si>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</si>
  <si>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</si>
  <si>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</si>
  <si>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</si>
  <si>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</si>
  <si>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</si>
  <si>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</si>
  <si>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</si>
  <si>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</si>
  <si>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</si>
  <si>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</si>
  <si>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</si>
  <si>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</si>
  <si>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</si>
  <si>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</si>
  <si>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</si>
  <si>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</si>
  <si>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</si>
  <si>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</si>
  <si>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</si>
  <si>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</si>
  <si>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</si>
  <si>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</si>
  <si>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</si>
  <si>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</si>
  <si>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</si>
  <si>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</si>
  <si>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</si>
  <si>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</si>
  <si>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</si>
  <si>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</si>
  <si>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</si>
  <si>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</si>
  <si>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</si>
  <si>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</si>
  <si>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</si>
  <si>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</si>
  <si>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</si>
  <si>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</si>
  <si>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</si>
  <si>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</si>
  <si>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</si>
  <si>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</si>
  <si>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</si>
  <si>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</si>
  <si>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</si>
  <si>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</si>
  <si>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</si>
  <si>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</si>
  <si>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</si>
  <si>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</si>
  <si>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</si>
  <si>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</si>
  <si>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</si>
  <si>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</si>
  <si>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</si>
  <si>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</si>
  <si>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</si>
  <si>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</si>
  <si>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</si>
  <si>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</si>
  <si>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</si>
  <si>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</si>
  <si>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</si>
  <si>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</si>
  <si>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</si>
  <si>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</si>
  <si>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</si>
  <si>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</si>
  <si>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</si>
  <si>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</si>
  <si>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</si>
  <si>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</si>
  <si>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</si>
  <si>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</si>
  <si>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</si>
  <si>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</si>
  <si>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</si>
  <si>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</si>
  <si>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</si>
  <si>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</si>
  <si>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</si>
  <si>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</si>
  <si>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</si>
  <si>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</si>
  <si>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</si>
  <si>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</si>
  <si>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</si>
  <si>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</si>
  <si>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</si>
  <si>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</si>
  <si>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</si>
  <si>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</si>
  <si>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</si>
  <si>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</si>
  <si>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</si>
  <si>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</si>
  <si>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</si>
  <si>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</si>
  <si>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</si>
  <si>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</si>
  <si>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</si>
  <si>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</si>
  <si>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</si>
  <si>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</si>
  <si>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</si>
  <si>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</si>
  <si>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</si>
  <si>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</si>
  <si>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</si>
  <si>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</si>
  <si>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</si>
  <si>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</si>
  <si>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</si>
  <si>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</si>
  <si>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</si>
  <si>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</si>
  <si>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</si>
  <si>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</si>
  <si>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</si>
  <si>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</si>
  <si>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</si>
  <si>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</si>
  <si>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</si>
  <si>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</si>
  <si>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</si>
  <si>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</si>
  <si>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</si>
  <si>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</si>
  <si>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</si>
  <si>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</si>
  <si>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</si>
  <si>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</si>
  <si>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</si>
  <si>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</si>
  <si>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</si>
  <si>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</si>
  <si>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</si>
  <si>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</si>
  <si>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</si>
  <si>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</si>
  <si>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</si>
  <si>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</si>
  <si>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</si>
  <si>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</si>
  <si>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</si>
  <si>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</si>
  <si>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</si>
  <si>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</si>
  <si>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</si>
  <si>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</si>
  <si>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</si>
  <si>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</si>
  <si>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</si>
  <si>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</si>
  <si>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</si>
  <si>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</si>
  <si>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</si>
  <si>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</si>
  <si>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</si>
  <si>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</si>
  <si>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</si>
  <si>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</si>
  <si>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</si>
  <si>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</si>
  <si>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</si>
  <si>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</si>
  <si>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</si>
  <si>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</si>
  <si>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</si>
  <si>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</si>
  <si>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</si>
  <si>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</si>
  <si>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</si>
  <si>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</si>
  <si>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</si>
  <si>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</si>
  <si>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</si>
  <si>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</si>
  <si>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</si>
  <si>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</si>
  <si>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</si>
  <si>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</si>
  <si>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</si>
  <si>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</si>
  <si>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</si>
  <si>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</si>
  <si>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</si>
  <si>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</si>
  <si>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</si>
  <si>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</si>
  <si>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</si>
  <si>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</si>
  <si>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</si>
  <si>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</si>
  <si>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</si>
  <si>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</si>
  <si>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</si>
  <si>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</si>
  <si>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</si>
  <si>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</si>
  <si>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</si>
  <si>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</si>
  <si>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</si>
  <si>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</si>
  <si>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</si>
  <si>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</si>
  <si>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</si>
  <si>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</si>
  <si>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</si>
  <si>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</si>
  <si>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</si>
  <si>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</si>
  <si>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</si>
  <si>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</si>
  <si>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</si>
  <si>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</si>
  <si>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</si>
  <si>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</si>
  <si>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</si>
  <si>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</si>
  <si>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</si>
  <si>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</si>
  <si>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</si>
  <si>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</si>
  <si>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</si>
  <si>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</si>
  <si>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</si>
  <si>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</si>
  <si>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</si>
  <si>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</si>
  <si>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</si>
  <si>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</si>
  <si>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</si>
  <si>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</si>
  <si>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</si>
  <si>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</si>
  <si>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</si>
  <si>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</si>
  <si>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</si>
  <si>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</si>
  <si>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</si>
  <si>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</si>
  <si>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</si>
  <si>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</si>
  <si>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</si>
  <si>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</si>
  <si>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</si>
  <si>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</si>
  <si>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</si>
  <si>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</si>
  <si>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</si>
  <si>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</si>
  <si>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</si>
  <si>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</si>
  <si>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</si>
  <si>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</si>
  <si>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</si>
  <si>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</si>
  <si>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</si>
  <si>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</si>
  <si>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</si>
  <si>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</si>
  <si>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</si>
  <si>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</si>
  <si>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</si>
  <si>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</si>
  <si>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</si>
  <si>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</si>
  <si>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</si>
  <si>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</si>
  <si>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</si>
  <si>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</si>
  <si>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</si>
  <si>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</si>
  <si>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</si>
  <si>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</si>
  <si>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</si>
  <si>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</si>
  <si>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</si>
  <si>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</si>
  <si>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</si>
  <si>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</si>
  <si>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</si>
  <si>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</si>
  <si>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</si>
  <si>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</si>
  <si>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</si>
  <si>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</si>
  <si>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</si>
  <si>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</si>
  <si>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</si>
  <si>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</si>
  <si>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</si>
  <si>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</si>
  <si>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</si>
  <si>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</si>
  <si>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</si>
  <si>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</si>
  <si>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</si>
  <si>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</si>
  <si>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</si>
  <si>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</si>
  <si>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</si>
  <si>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</si>
  <si>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</si>
  <si>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</si>
  <si>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</si>
  <si>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</si>
  <si>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</si>
  <si>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</si>
  <si>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</si>
  <si>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</si>
  <si>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</si>
  <si>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</si>
  <si>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</si>
  <si>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</si>
  <si>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</si>
  <si>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</si>
  <si>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</si>
  <si>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</si>
  <si>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</si>
  <si>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</si>
  <si>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</si>
  <si>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</si>
  <si>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</si>
  <si>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</si>
  <si>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</si>
  <si>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</si>
  <si>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</si>
  <si>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</si>
  <si>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</si>
  <si>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</si>
  <si>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</si>
  <si>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</si>
  <si>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</si>
  <si>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</si>
  <si>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</si>
  <si>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</si>
  <si>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</si>
  <si>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</si>
  <si>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</si>
  <si>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</si>
  <si>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</si>
  <si>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</si>
  <si>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</si>
  <si>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</si>
  <si>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</si>
  <si>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</si>
  <si>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</si>
  <si>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</si>
  <si>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</si>
  <si>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</si>
  <si>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</si>
  <si>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</si>
  <si>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</si>
  <si>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</si>
  <si>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</si>
  <si>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</si>
  <si>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</si>
  <si>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</si>
  <si>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</si>
  <si>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</si>
  <si>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</si>
  <si>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</si>
  <si>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</si>
  <si>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</si>
  <si>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</si>
  <si>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</si>
  <si>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</si>
  <si>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</si>
  <si>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</si>
  <si>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</si>
  <si>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</si>
  <si>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</si>
  <si>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</si>
  <si>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</si>
  <si>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</si>
  <si>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</si>
  <si>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</si>
  <si>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</si>
  <si>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</si>
  <si>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</si>
  <si>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</si>
  <si>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</si>
  <si>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</si>
  <si>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</si>
  <si>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</si>
  <si>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</si>
  <si>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</si>
  <si>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</si>
  <si>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</si>
  <si>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</si>
  <si>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</si>
  <si>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</si>
  <si>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</si>
  <si>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</si>
  <si>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</si>
  <si>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</si>
  <si>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</si>
  <si>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</si>
  <si>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</si>
  <si>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</si>
  <si>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</si>
  <si>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</si>
  <si>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</si>
  <si>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</si>
  <si>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</si>
  <si>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</si>
  <si>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</si>
  <si>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</si>
  <si>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</si>
  <si>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</si>
  <si>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</si>
  <si>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</si>
  <si>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</si>
  <si>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</si>
  <si>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</si>
  <si>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</si>
  <si>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</si>
  <si>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</si>
  <si>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</si>
  <si>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</si>
  <si>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</si>
  <si>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</si>
  <si>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</si>
  <si>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</si>
  <si>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</si>
  <si>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</si>
  <si>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</si>
  <si>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</si>
  <si>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</si>
  <si>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</si>
  <si>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</si>
  <si>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</si>
  <si>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</si>
  <si>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</si>
  <si>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</si>
  <si>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</si>
  <si>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</si>
  <si>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</si>
  <si>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</si>
  <si>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</si>
  <si>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</si>
  <si>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</si>
  <si>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</si>
  <si>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</si>
  <si>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</si>
  <si>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</si>
  <si>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</si>
  <si>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</si>
  <si>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</si>
  <si>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</si>
  <si>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</si>
  <si>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</si>
  <si>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</si>
  <si>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</si>
  <si>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</si>
  <si>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</si>
  <si>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</si>
  <si>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</si>
  <si>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</si>
  <si>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</si>
  <si>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</si>
  <si>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</si>
  <si>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</si>
  <si>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</si>
  <si>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</si>
  <si>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</si>
  <si>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</si>
  <si>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</si>
  <si>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</si>
  <si>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</si>
  <si>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</si>
  <si>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</si>
  <si>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</si>
  <si>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</si>
  <si>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</si>
  <si>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</si>
  <si>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</si>
  <si>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</si>
  <si>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</si>
  <si>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</si>
  <si>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</si>
  <si>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</si>
  <si>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</si>
  <si>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</si>
  <si>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</si>
  <si>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</si>
  <si>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</si>
  <si>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</si>
  <si>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</si>
  <si>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</si>
  <si>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</si>
  <si>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</si>
  <si>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</si>
  <si>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</si>
  <si>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</si>
  <si>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</si>
  <si>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</si>
  <si>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</si>
  <si>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</si>
  <si>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</si>
  <si>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</si>
  <si>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</si>
  <si>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</si>
  <si>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</si>
  <si>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</si>
  <si>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</si>
  <si>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</si>
  <si>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</si>
  <si>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</si>
  <si>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</si>
  <si>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</si>
  <si>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</si>
  <si>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</si>
  <si>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</si>
  <si>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</si>
  <si>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</si>
  <si>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</si>
  <si>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</si>
  <si>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</si>
  <si>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</si>
  <si>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</si>
  <si>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</si>
  <si>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</si>
  <si>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</si>
  <si>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</si>
  <si>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</si>
  <si>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</si>
  <si>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</si>
  <si>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</si>
  <si>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</si>
  <si>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</si>
  <si>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</si>
  <si>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</si>
  <si>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</si>
  <si>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</si>
  <si>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</si>
  <si>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</si>
  <si>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</si>
  <si>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</si>
  <si>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</si>
  <si>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</si>
  <si>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</si>
  <si>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</si>
  <si>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</si>
  <si>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</si>
  <si>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</si>
  <si>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</si>
  <si>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</si>
  <si>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</si>
  <si>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</si>
  <si>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</si>
  <si>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</si>
  <si>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</si>
  <si>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</si>
  <si>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</si>
  <si>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</si>
  <si>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</si>
  <si>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</si>
  <si>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</si>
  <si>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</si>
  <si>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</si>
  <si>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</si>
  <si>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</si>
  <si>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</si>
  <si>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</si>
  <si>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</si>
  <si>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</si>
  <si>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</si>
  <si>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</si>
  <si>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</si>
  <si>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</si>
  <si>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</si>
  <si>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</si>
  <si>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</si>
  <si>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</si>
  <si>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</si>
  <si>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</si>
  <si>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</si>
  <si>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</si>
  <si>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</si>
  <si>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</si>
  <si>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</si>
  <si>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</si>
  <si>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</si>
  <si>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</si>
  <si>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</si>
  <si>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</si>
  <si>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</si>
  <si>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</si>
  <si>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</si>
  <si>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</si>
  <si>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</si>
  <si>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</si>
  <si>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</si>
  <si>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</si>
  <si>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</si>
  <si>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</si>
  <si>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</si>
  <si>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</si>
  <si>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</si>
  <si>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</si>
  <si>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</si>
  <si>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</si>
  <si>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</si>
  <si>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</si>
  <si>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</si>
  <si>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</si>
  <si>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</si>
  <si>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</si>
  <si>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</si>
  <si>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</si>
  <si>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</si>
  <si>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</si>
  <si>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</si>
  <si>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</si>
  <si>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</si>
  <si>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</si>
  <si>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</si>
  <si>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</si>
  <si>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</si>
  <si>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</si>
  <si>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</si>
  <si>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</si>
  <si>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</si>
  <si>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</si>
  <si>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</si>
  <si>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</si>
  <si>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</si>
  <si>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</si>
  <si>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</si>
  <si>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</si>
  <si>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</si>
  <si>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</si>
  <si>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</si>
  <si>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</si>
  <si>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</si>
  <si>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</si>
  <si>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</si>
  <si>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</si>
  <si>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</si>
  <si>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</si>
  <si>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</si>
  <si>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</si>
  <si>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</si>
  <si>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</si>
  <si>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</si>
  <si>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</si>
  <si>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</si>
  <si>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</si>
  <si>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</si>
  <si>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</si>
  <si>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</si>
  <si>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</si>
  <si>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</si>
  <si>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</si>
  <si>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</si>
  <si>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</si>
  <si>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</si>
  <si>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</si>
  <si>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</si>
  <si>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</si>
  <si>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</si>
  <si>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</si>
  <si>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</si>
  <si>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</si>
  <si>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</si>
  <si>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</si>
  <si>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</si>
  <si>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</si>
  <si>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</si>
  <si>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</si>
  <si>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</si>
  <si>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</si>
  <si>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</si>
  <si>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</si>
  <si>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</si>
  <si>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</si>
  <si>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</si>
  <si>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</si>
  <si>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</si>
  <si>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</si>
  <si>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</si>
  <si>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</si>
  <si>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</si>
  <si>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</si>
  <si>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</si>
  <si>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</si>
  <si>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</si>
  <si>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</si>
  <si>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</si>
  <si>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</si>
  <si>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</si>
  <si>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</si>
  <si>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</si>
  <si>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</si>
  <si>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</si>
  <si>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</si>
  <si>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</si>
  <si>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</si>
  <si>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</si>
  <si>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</si>
  <si>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</si>
  <si>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</si>
  <si>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</si>
  <si>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</si>
  <si>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</si>
  <si>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</si>
  <si>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</si>
  <si>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</si>
  <si>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</si>
  <si>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</si>
  <si>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</si>
  <si>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</si>
  <si>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</si>
  <si>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</si>
  <si>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</si>
  <si>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</si>
  <si>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</si>
  <si>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</si>
  <si>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</si>
  <si>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</si>
  <si>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</si>
  <si>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</si>
  <si>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</si>
  <si>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</si>
  <si>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</si>
  <si>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</si>
  <si>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</si>
  <si>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</si>
  <si>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</si>
  <si>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</si>
  <si>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</si>
  <si>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</si>
  <si>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</si>
  <si>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</si>
  <si>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</si>
  <si>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</si>
  <si>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</si>
  <si>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</si>
  <si>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</si>
  <si>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</si>
  <si>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</si>
  <si>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</si>
  <si>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</si>
  <si>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</si>
  <si>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</si>
  <si>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</si>
  <si>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</si>
  <si>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</si>
  <si>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</si>
  <si>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</si>
  <si>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</si>
  <si>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</si>
  <si>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</si>
  <si>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</si>
  <si>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</si>
  <si>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</si>
  <si>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</si>
  <si>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</si>
  <si>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</si>
  <si>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</si>
  <si>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</si>
  <si>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</si>
  <si>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</si>
  <si>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</si>
  <si>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</si>
  <si>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</si>
  <si>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</si>
  <si>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</si>
  <si>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</si>
  <si>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</si>
  <si>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</si>
  <si>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</si>
  <si>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</si>
  <si>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</si>
  <si>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</si>
  <si>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</si>
  <si>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</si>
  <si>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</si>
  <si>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</si>
  <si>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</si>
  <si>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</si>
  <si>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</si>
  <si>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</si>
  <si>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</si>
  <si>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</si>
  <si>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</si>
  <si>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</si>
  <si>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</si>
  <si>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</si>
  <si>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</si>
  <si>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</si>
  <si>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</si>
  <si>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</si>
  <si>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</si>
  <si>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</si>
  <si>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</si>
  <si>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</si>
  <si>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</si>
  <si>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</si>
  <si>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</si>
  <si>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</si>
  <si>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</si>
  <si>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</si>
  <si>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</si>
  <si>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</si>
  <si>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</si>
  <si>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</si>
  <si>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</si>
  <si>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</si>
  <si>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</si>
  <si>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</si>
  <si>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</si>
  <si>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</si>
  <si>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</si>
  <si>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</si>
  <si>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</si>
  <si>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</si>
  <si>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</si>
  <si>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</si>
  <si>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</si>
  <si>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</si>
  <si>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</si>
  <si>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</si>
  <si>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</si>
  <si>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</si>
  <si>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</si>
  <si>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</si>
  <si>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</si>
  <si>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</si>
  <si>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</si>
  <si>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</si>
  <si>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</si>
  <si>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</si>
  <si>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</si>
  <si>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</si>
  <si>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</si>
  <si>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</si>
  <si>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</si>
  <si>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</si>
  <si>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</si>
  <si>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</si>
  <si>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</si>
  <si>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</si>
  <si>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</si>
  <si>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</si>
  <si>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</si>
  <si>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</si>
  <si>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</si>
  <si>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</si>
  <si>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</si>
  <si>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</si>
  <si>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</si>
  <si>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</si>
  <si>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</si>
  <si>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</si>
  <si>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</si>
  <si>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</si>
  <si>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</si>
  <si>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</si>
  <si>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</si>
  <si>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</si>
  <si>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</si>
  <si>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</si>
  <si>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</si>
  <si>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</si>
  <si>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</si>
  <si>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</si>
  <si>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</si>
  <si>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</si>
  <si>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</si>
  <si>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</si>
  <si>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</si>
  <si>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</si>
  <si>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</si>
  <si>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</si>
  <si>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</si>
  <si>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</si>
  <si>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</si>
  <si>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</si>
  <si>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</si>
  <si>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</si>
  <si>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</si>
  <si>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</si>
  <si>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</si>
  <si>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</si>
  <si>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</si>
  <si>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</si>
  <si>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</si>
  <si>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</si>
  <si>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</si>
  <si>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</si>
  <si>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</si>
  <si>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</si>
  <si>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</si>
  <si>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</si>
  <si>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</si>
  <si>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</si>
  <si>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</si>
  <si>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</si>
  <si>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</si>
  <si>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</si>
  <si>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</si>
  <si>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</si>
  <si>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</si>
  <si>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</si>
  <si>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</si>
  <si>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</si>
  <si>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</si>
  <si>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</si>
  <si>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</si>
  <si>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</si>
  <si>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</si>
  <si>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</si>
  <si>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</si>
  <si>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</si>
  <si>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</si>
  <si>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</si>
  <si>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</si>
  <si>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</si>
  <si>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</si>
  <si>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</si>
  <si>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</si>
  <si>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</si>
  <si>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</si>
  <si>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</si>
  <si>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</si>
  <si>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</si>
  <si>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</si>
  <si>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</si>
  <si>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</si>
  <si>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</si>
  <si>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</si>
  <si>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</si>
  <si>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</si>
  <si>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</si>
  <si>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</si>
  <si>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</si>
  <si>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</si>
  <si>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</si>
  <si>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</si>
  <si>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</si>
  <si>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</si>
  <si>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</si>
  <si>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</si>
  <si>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</si>
  <si>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</si>
  <si>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</si>
  <si>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</si>
  <si>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</si>
  <si>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</si>
  <si>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</si>
  <si>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</si>
  <si>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</si>
  <si>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</si>
  <si>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</si>
  <si>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</si>
  <si>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</si>
  <si>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</si>
  <si>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</si>
  <si>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</si>
  <si>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</si>
  <si>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</si>
  <si>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</si>
  <si>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</si>
  <si>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</si>
  <si>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</si>
  <si>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</si>
  <si>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</si>
  <si>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</si>
  <si>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</si>
  <si>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</si>
  <si>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</si>
  <si>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</si>
  <si>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</si>
  <si>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</si>
  <si>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</si>
  <si>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</si>
  <si>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</si>
  <si>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</si>
  <si>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</si>
  <si>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</si>
  <si>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</si>
  <si>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</si>
  <si>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</si>
  <si>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</si>
  <si>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</si>
  <si>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</si>
  <si>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</si>
  <si>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</si>
  <si>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</si>
  <si>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</si>
  <si>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</si>
  <si>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</si>
  <si>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</si>
  <si>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</si>
  <si>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</si>
  <si>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</si>
  <si>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</si>
  <si>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</si>
  <si>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</si>
  <si>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</si>
  <si>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</si>
  <si>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</si>
  <si>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</si>
  <si>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</si>
  <si>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</si>
  <si>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</si>
  <si>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</si>
  <si>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</si>
  <si>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</si>
  <si>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</si>
  <si>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</si>
  <si>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</si>
  <si>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</si>
  <si>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</si>
  <si>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</si>
  <si>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</si>
  <si>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</si>
  <si>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</si>
  <si>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</si>
  <si>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</si>
  <si>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</si>
  <si>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</si>
  <si>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</si>
  <si>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</si>
  <si>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</si>
  <si>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</si>
  <si>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</si>
  <si>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</si>
  <si>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</si>
  <si>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</si>
  <si>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</si>
  <si>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</si>
  <si>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</si>
  <si>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</si>
  <si>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</si>
  <si>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</si>
  <si>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</si>
  <si>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</si>
  <si>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</si>
  <si>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</si>
  <si>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</si>
  <si>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</si>
  <si>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</si>
  <si>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</si>
  <si>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</si>
  <si>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</si>
  <si>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</si>
  <si>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</si>
  <si>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</si>
  <si>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</si>
  <si>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</si>
  <si>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</si>
  <si>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</si>
  <si>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</si>
  <si>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</si>
  <si>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</si>
  <si>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</si>
  <si>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</si>
  <si>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</si>
  <si>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</si>
  <si>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</si>
  <si>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</si>
  <si>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</si>
  <si>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</si>
  <si>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</si>
  <si>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</si>
  <si>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</si>
  <si>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</si>
  <si>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</si>
  <si>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</si>
  <si>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</si>
  <si>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</si>
  <si>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</si>
  <si>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</si>
  <si>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</si>
  <si>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</si>
  <si>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</si>
  <si>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</si>
  <si>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</si>
  <si>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</si>
  <si>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</si>
  <si>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</si>
  <si>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</si>
  <si>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</si>
  <si>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</si>
  <si>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</si>
  <si>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</si>
  <si>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</si>
  <si>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</si>
  <si>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</si>
  <si>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</si>
  <si>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</si>
  <si>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</si>
  <si>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</si>
  <si>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</si>
  <si>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</si>
  <si>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</si>
  <si>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</si>
  <si>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</si>
  <si>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</si>
  <si>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</si>
  <si>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</si>
  <si>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</si>
  <si>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</si>
  <si>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</si>
  <si>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</si>
  <si>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</si>
  <si>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</si>
  <si>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</si>
  <si>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</si>
  <si>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</si>
  <si>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</si>
  <si>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</si>
  <si>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</si>
  <si>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</si>
  <si>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</si>
  <si>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</si>
  <si>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</si>
  <si>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</si>
  <si>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</si>
  <si>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</si>
  <si>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</si>
  <si>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</si>
  <si>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</si>
  <si>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</si>
  <si>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</si>
  <si>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</si>
  <si>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</si>
  <si>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</si>
  <si>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</si>
  <si>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</si>
  <si>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</si>
  <si>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</si>
  <si>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</si>
  <si>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</si>
  <si>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</si>
  <si>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</si>
  <si>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</si>
  <si>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</si>
  <si>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</si>
  <si>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</si>
  <si>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</si>
  <si>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</si>
  <si>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</si>
  <si>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</si>
  <si>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</si>
  <si>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</si>
  <si>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</si>
  <si>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</si>
  <si>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</si>
  <si>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</si>
  <si>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</si>
  <si>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</si>
  <si>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</si>
  <si>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</si>
  <si>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</si>
  <si>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</si>
  <si>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</si>
  <si>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</si>
  <si>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</si>
  <si>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</si>
  <si>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</si>
  <si>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</si>
  <si>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</si>
  <si>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</si>
  <si>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</si>
  <si>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</si>
  <si>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</si>
  <si>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</si>
  <si>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</si>
  <si>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</si>
  <si>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</si>
  <si>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</si>
  <si>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</si>
  <si>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</si>
  <si>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</si>
  <si>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</si>
  <si>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</si>
  <si>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</si>
  <si>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</si>
  <si>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</si>
  <si>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</si>
  <si>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</si>
  <si>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</si>
  <si>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</si>
  <si>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</si>
  <si>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</si>
  <si>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</si>
  <si>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</si>
  <si>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</si>
  <si>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</si>
  <si>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</si>
  <si>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</si>
  <si>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</si>
  <si>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</si>
  <si>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</si>
  <si>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</si>
  <si>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</si>
  <si>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</si>
  <si>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</si>
  <si>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</si>
  <si>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</si>
  <si>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</si>
  <si>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</si>
  <si>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</si>
  <si>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</si>
  <si>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</si>
  <si>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</si>
  <si>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</si>
  <si>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</si>
  <si>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</si>
  <si>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</si>
  <si>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</si>
  <si>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</si>
  <si>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</si>
  <si>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</si>
  <si>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</si>
  <si>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</si>
  <si>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</si>
  <si>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</si>
  <si>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</si>
  <si>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</si>
  <si>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</si>
  <si>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</si>
  <si>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</si>
  <si>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</si>
  <si>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</si>
  <si>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</si>
  <si>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</si>
  <si>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</si>
  <si>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</si>
  <si>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</si>
  <si>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</si>
  <si>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</si>
  <si>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</si>
  <si>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</si>
  <si>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</si>
  <si>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</si>
  <si>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</si>
  <si>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</si>
  <si>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</si>
  <si>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</si>
  <si>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</si>
  <si>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</si>
  <si>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</si>
  <si>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</si>
  <si>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</si>
  <si>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</si>
  <si>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</si>
  <si>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</si>
  <si>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</si>
  <si>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</si>
  <si>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</si>
  <si>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</si>
  <si>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</si>
  <si>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</si>
  <si>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</si>
  <si>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</si>
  <si>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</si>
  <si>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</si>
  <si>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</si>
  <si>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</si>
  <si>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</si>
  <si>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</si>
  <si>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</si>
  <si>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</si>
  <si>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</si>
  <si>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</si>
  <si>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</si>
  <si>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</si>
  <si>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</si>
  <si>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</si>
  <si>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</si>
  <si>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</si>
  <si>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</si>
  <si>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</si>
  <si>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</si>
  <si>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</si>
  <si>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</si>
  <si>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</si>
  <si>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</si>
  <si>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</si>
  <si>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</si>
  <si>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</si>
  <si>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</si>
  <si>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</si>
  <si>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</si>
  <si>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</si>
  <si>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</si>
  <si>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</si>
  <si>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</si>
  <si>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</si>
  <si>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</si>
  <si>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</si>
  <si>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</si>
  <si>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</si>
  <si>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</si>
  <si>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</si>
  <si>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</si>
  <si>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</si>
  <si>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</si>
  <si>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</si>
  <si>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</si>
  <si>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</si>
  <si>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</si>
  <si>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</si>
  <si>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</si>
  <si>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</si>
  <si>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</si>
  <si>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</si>
  <si>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</si>
  <si>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</si>
  <si>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</si>
  <si>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</si>
  <si>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</si>
  <si>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</si>
  <si>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</si>
  <si>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</si>
  <si>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</si>
  <si>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</si>
  <si>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</si>
  <si>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</si>
  <si>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</si>
  <si>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</si>
  <si>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</si>
  <si>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</si>
  <si>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</si>
  <si>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</si>
  <si>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</si>
  <si>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</si>
  <si>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</si>
  <si>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</si>
  <si>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</si>
  <si>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</si>
  <si>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</si>
  <si>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</si>
  <si>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</si>
  <si>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</si>
  <si>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</si>
  <si>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</si>
  <si>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</si>
  <si>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</si>
  <si>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</si>
  <si>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</si>
  <si>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</si>
  <si>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</si>
  <si>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</si>
  <si>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</si>
  <si>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</si>
  <si>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</si>
  <si>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</si>
  <si>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</si>
  <si>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</si>
  <si>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</si>
  <si>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</si>
  <si>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</si>
  <si>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</si>
  <si>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</si>
  <si>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</si>
  <si>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</si>
  <si>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</si>
  <si>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</si>
  <si>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</si>
  <si>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</si>
  <si>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</si>
  <si>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</si>
  <si>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</si>
  <si>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</si>
  <si>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</si>
  <si>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</si>
  <si>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</si>
  <si>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</si>
  <si>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</si>
  <si>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</si>
  <si>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</si>
  <si>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</si>
  <si>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</si>
  <si>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</si>
  <si>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</si>
  <si>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</si>
  <si>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</si>
  <si>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</si>
  <si>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</si>
  <si>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</si>
  <si>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</si>
  <si>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</si>
  <si>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</si>
  <si>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</si>
  <si>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</si>
  <si>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</si>
  <si>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</si>
  <si>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</si>
  <si>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</si>
  <si>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</si>
  <si>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</si>
  <si>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</si>
  <si>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</si>
  <si>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</si>
  <si>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</si>
  <si>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</si>
  <si>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</si>
  <si>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</si>
  <si>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</si>
  <si>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</si>
  <si>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</si>
  <si>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</si>
  <si>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</si>
  <si>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</si>
  <si>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</si>
  <si>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</si>
  <si>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</si>
  <si>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</si>
  <si>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</si>
  <si>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</si>
  <si>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</si>
  <si>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</si>
  <si>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</si>
  <si>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</si>
  <si>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</si>
  <si>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</si>
  <si>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</si>
  <si>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</si>
  <si>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</si>
  <si>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</si>
  <si>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</si>
  <si>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</si>
  <si>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</si>
  <si>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</si>
  <si>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</si>
  <si>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</si>
  <si>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</si>
  <si>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</si>
  <si>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</si>
  <si>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</si>
  <si>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</si>
  <si>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</si>
  <si>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</si>
  <si>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</si>
  <si>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</si>
  <si>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</si>
  <si>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</si>
  <si>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</si>
  <si>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</si>
  <si>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</si>
  <si>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</si>
  <si>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</si>
  <si>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</si>
  <si>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</si>
  <si>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</si>
  <si>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</si>
  <si>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</si>
  <si>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</si>
  <si>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</si>
  <si>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</si>
  <si>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</si>
  <si>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</si>
  <si>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</si>
  <si>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</si>
  <si>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</si>
  <si>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</si>
  <si>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</si>
  <si>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</si>
  <si>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</si>
  <si>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</si>
  <si>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</si>
  <si>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</si>
  <si>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</si>
  <si>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</si>
  <si>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</si>
  <si>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</si>
  <si>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</si>
  <si>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</si>
  <si>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</si>
  <si>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</si>
  <si>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</si>
  <si>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</si>
  <si>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</si>
  <si>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</si>
  <si>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</si>
  <si>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</si>
  <si>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</si>
  <si>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</si>
  <si>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</si>
  <si>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</si>
  <si>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</si>
  <si>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</si>
  <si>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</si>
  <si>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</si>
  <si>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</si>
  <si>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</si>
  <si>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</si>
  <si>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</si>
  <si>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</si>
  <si>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</si>
  <si>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</si>
  <si>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</si>
  <si>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</si>
  <si>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</si>
  <si>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</si>
  <si>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</si>
  <si>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</si>
  <si>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</si>
  <si>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</si>
  <si>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</si>
  <si>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</si>
  <si>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</si>
  <si>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</si>
  <si>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</si>
  <si>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</si>
  <si>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</si>
  <si>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</si>
  <si>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</si>
  <si>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</si>
  <si>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</si>
  <si>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</si>
  <si>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</si>
  <si>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</si>
  <si>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</si>
  <si>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</si>
  <si>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</si>
  <si>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</si>
  <si>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</si>
  <si>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</si>
  <si>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</si>
  <si>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</si>
  <si>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</si>
  <si>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</si>
  <si>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</si>
  <si>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</si>
  <si>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</si>
  <si>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</si>
  <si>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</si>
  <si>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</si>
  <si>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</si>
  <si>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</si>
  <si>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</si>
  <si>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</si>
  <si>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</si>
  <si>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</si>
  <si>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</si>
  <si>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</si>
  <si>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</si>
  <si>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</si>
  <si>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</si>
  <si>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</si>
  <si>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</si>
  <si>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</si>
  <si>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</si>
  <si>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</si>
  <si>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</si>
  <si>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</si>
  <si>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</si>
  <si>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</si>
  <si>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</si>
  <si>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</si>
  <si>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</si>
  <si>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</si>
  <si>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</si>
  <si>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</si>
  <si>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</si>
  <si>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</si>
  <si>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</si>
  <si>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</si>
  <si>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</si>
  <si>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</si>
  <si>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</si>
  <si>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</si>
  <si>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</si>
  <si>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</si>
  <si>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</si>
  <si>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</si>
  <si>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</si>
  <si>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</si>
  <si>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</si>
  <si>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</si>
  <si>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</si>
  <si>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</si>
  <si>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</si>
  <si>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</si>
  <si>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</si>
  <si>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</si>
  <si>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</si>
  <si>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</si>
  <si>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</si>
  <si>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</si>
  <si>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</si>
  <si>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</si>
  <si>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</si>
  <si>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</si>
  <si>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</si>
  <si>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</si>
  <si>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</si>
  <si>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</si>
  <si>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</si>
  <si>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</si>
  <si>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</si>
  <si>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</si>
  <si>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</si>
  <si>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</si>
  <si>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</si>
  <si>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</si>
  <si>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</si>
  <si>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</si>
  <si>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</si>
  <si>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</si>
  <si>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</si>
  <si>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</si>
  <si>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</si>
  <si>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</si>
  <si>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</si>
  <si>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</si>
  <si>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</si>
  <si>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</si>
  <si>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</si>
  <si>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</si>
  <si>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</si>
  <si>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</si>
  <si>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</si>
  <si>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</si>
  <si>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</si>
  <si>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</si>
  <si>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</si>
  <si>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</si>
  <si>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</si>
  <si>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</si>
  <si>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</si>
  <si>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</si>
  <si>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</si>
  <si>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</si>
  <si>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</si>
  <si>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</si>
  <si>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</si>
  <si>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</si>
  <si>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</si>
  <si>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</si>
  <si>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</si>
  <si>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</si>
  <si>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</si>
  <si>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</si>
  <si>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</si>
  <si>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</si>
  <si>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</si>
  <si>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</si>
  <si>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</si>
  <si>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</si>
  <si>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</si>
  <si>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</si>
  <si>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</si>
  <si>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</si>
  <si>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</si>
  <si>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</si>
  <si>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</si>
  <si>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</si>
  <si>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</si>
  <si>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</si>
  <si>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</si>
  <si>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</si>
  <si>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</si>
  <si>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</si>
  <si>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</si>
  <si>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</si>
  <si>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</si>
  <si>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</si>
  <si>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</si>
  <si>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</si>
  <si>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</si>
  <si>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</si>
  <si>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</si>
  <si>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</si>
  <si>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</si>
  <si>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</si>
  <si>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</si>
  <si>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</si>
  <si>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</si>
  <si>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</si>
  <si>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</si>
  <si>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</si>
  <si>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</si>
  <si>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</si>
  <si>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</si>
  <si>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</si>
  <si>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</si>
  <si>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</si>
  <si>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</si>
  <si>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</si>
  <si>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</si>
  <si>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</si>
  <si>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</si>
  <si>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</si>
  <si>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</si>
  <si>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</si>
  <si>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</si>
  <si>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</si>
  <si>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</si>
  <si>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</si>
  <si>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</si>
  <si>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</si>
  <si>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</si>
  <si>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</si>
  <si>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</si>
  <si>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</si>
  <si>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</si>
  <si>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</si>
  <si>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</si>
  <si>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</si>
  <si>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</si>
  <si>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</si>
  <si>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</si>
  <si>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</si>
  <si>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</si>
  <si>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</si>
  <si>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</si>
  <si>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</si>
  <si>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</si>
  <si>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</si>
  <si>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</si>
  <si>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</si>
  <si>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</si>
  <si>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</si>
  <si>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</si>
  <si>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</si>
  <si>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</si>
  <si>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</si>
  <si>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</si>
  <si>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</si>
  <si>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</si>
  <si>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</si>
  <si>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</si>
  <si>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</si>
  <si>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</si>
  <si>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</si>
  <si>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</si>
  <si>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</si>
  <si>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</si>
  <si>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</si>
  <si>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</si>
  <si>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</si>
  <si>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</si>
  <si>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</si>
  <si>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</si>
  <si>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</si>
  <si>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</si>
  <si>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</si>
  <si>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</si>
  <si>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</si>
  <si>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</si>
  <si>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</si>
  <si>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</si>
  <si>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</si>
  <si>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</si>
  <si>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</si>
  <si>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</si>
  <si>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</si>
  <si>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</si>
  <si>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</si>
  <si>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</si>
  <si>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</si>
  <si>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</si>
  <si>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</si>
  <si>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</si>
  <si>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</si>
  <si>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</si>
  <si>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</si>
  <si>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</si>
  <si>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</si>
  <si>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</si>
  <si>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</si>
  <si>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</si>
  <si>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</si>
  <si>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</si>
  <si>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</si>
  <si>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</si>
  <si>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</si>
  <si>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</si>
  <si>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</si>
  <si>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</si>
  <si>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</si>
  <si>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</si>
  <si>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</si>
  <si>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</si>
  <si>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</si>
  <si>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</si>
  <si>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</si>
  <si>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</si>
  <si>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</si>
  <si>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</si>
  <si>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</si>
  <si>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</si>
  <si>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</si>
  <si>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</si>
  <si>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</si>
  <si>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</si>
  <si>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</si>
  <si>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</si>
  <si>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</si>
  <si>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</si>
  <si>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</si>
  <si>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</si>
  <si>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</si>
  <si>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</si>
  <si>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</si>
  <si>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</si>
  <si>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</si>
  <si>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</si>
  <si>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</si>
  <si>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</si>
  <si>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</si>
  <si>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</si>
  <si>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</si>
  <si>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</si>
  <si>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</si>
  <si>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</si>
  <si>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</si>
  <si>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</si>
  <si>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</si>
  <si>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</si>
  <si>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</si>
  <si>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</si>
  <si>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</si>
  <si>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</si>
  <si>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</si>
  <si>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</si>
  <si>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</si>
  <si>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</si>
  <si>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</si>
  <si>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</si>
  <si>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</si>
  <si>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</si>
  <si>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</si>
  <si>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</si>
  <si>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</si>
  <si>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</si>
  <si>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</si>
  <si>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</si>
  <si>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</si>
  <si>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</si>
  <si>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</si>
  <si>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</si>
  <si>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</si>
  <si>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</si>
  <si>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</si>
  <si>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</si>
  <si>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</si>
  <si>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</si>
  <si>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</si>
  <si>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</si>
  <si>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</si>
  <si>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</si>
  <si>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</si>
  <si>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</si>
  <si>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</si>
  <si>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</si>
  <si>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</si>
  <si>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</si>
  <si>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</si>
  <si>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</si>
  <si>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</si>
  <si>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</si>
  <si>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</si>
  <si>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</si>
  <si>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</si>
  <si>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</si>
  <si>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</si>
  <si>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</si>
  <si>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</si>
  <si>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</si>
  <si>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</si>
  <si>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</si>
  <si>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</si>
  <si>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</si>
  <si>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</si>
  <si>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</si>
  <si>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</si>
  <si>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</si>
  <si>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</si>
  <si>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</si>
  <si>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</si>
  <si>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</si>
  <si>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</si>
  <si>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</si>
  <si>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</si>
  <si>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</si>
  <si>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</si>
  <si>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</si>
  <si>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</si>
  <si>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</si>
  <si>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</si>
  <si>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</si>
  <si>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</si>
  <si>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</si>
  <si>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</si>
  <si>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</si>
  <si>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</si>
  <si>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</si>
  <si>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</si>
  <si>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</si>
  <si>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</si>
  <si>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</si>
  <si>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</si>
  <si>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</si>
  <si>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</si>
  <si>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</si>
  <si>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</si>
  <si>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</si>
  <si>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</si>
  <si>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</si>
  <si>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</si>
  <si>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</si>
  <si>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</si>
  <si>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</si>
  <si>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</si>
  <si>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</si>
  <si>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</si>
  <si>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</si>
  <si>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</si>
  <si>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</si>
  <si>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</si>
  <si>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</si>
  <si>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</si>
  <si>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</si>
  <si>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</si>
  <si>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</si>
  <si>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</si>
  <si>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</si>
  <si>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</si>
  <si>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</si>
  <si>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</si>
  <si>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</si>
  <si>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</si>
  <si>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</si>
  <si>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</si>
  <si>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</si>
  <si>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</si>
  <si>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</si>
  <si>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</si>
  <si>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</si>
  <si>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</si>
  <si>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</si>
  <si>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</si>
  <si>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</si>
  <si>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</si>
  <si>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</si>
  <si>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</si>
  <si>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</si>
  <si>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</si>
  <si>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</si>
  <si>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</si>
  <si>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</si>
  <si>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</si>
  <si>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</si>
  <si>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</si>
  <si>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</si>
  <si>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</si>
  <si>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</si>
  <si>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</si>
  <si>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</si>
  <si>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</si>
  <si>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</si>
  <si>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</si>
  <si>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</si>
  <si>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</si>
  <si>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</si>
  <si>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</si>
  <si>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</si>
  <si>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</si>
  <si>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</si>
  <si>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</si>
  <si>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</si>
  <si>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</si>
  <si>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</si>
  <si>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</si>
  <si>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</si>
  <si>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</si>
  <si>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</si>
  <si>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</si>
  <si>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</si>
  <si>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</si>
  <si>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</si>
  <si>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</si>
  <si>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</si>
  <si>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</si>
  <si>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</si>
  <si>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</si>
  <si>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</si>
  <si>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</si>
  <si>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</si>
  <si>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</si>
  <si>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</si>
  <si>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</si>
  <si>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</si>
  <si>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</si>
  <si>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</si>
  <si>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</si>
  <si>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</si>
  <si>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</si>
  <si>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</si>
  <si>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</si>
  <si>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</si>
  <si>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</si>
  <si>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</si>
  <si>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</si>
  <si>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</si>
  <si>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</si>
  <si>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</si>
  <si>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</si>
  <si>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</si>
  <si>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</si>
  <si>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</si>
  <si>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</si>
  <si>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</si>
  <si>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</si>
  <si>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</si>
  <si>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</si>
  <si>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</si>
  <si>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</si>
  <si>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</si>
  <si>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</si>
  <si>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</si>
  <si>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</si>
  <si>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</si>
  <si>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</si>
  <si>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</si>
  <si>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</si>
  <si>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</si>
  <si>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</si>
  <si>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</si>
  <si>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</si>
  <si>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</si>
  <si>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</si>
  <si>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</si>
  <si>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</si>
  <si>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</si>
  <si>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</si>
  <si>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</si>
  <si>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</si>
  <si>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</si>
  <si>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</si>
  <si>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</si>
  <si>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</si>
  <si>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</si>
  <si>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</si>
  <si>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</si>
  <si>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</si>
  <si>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</si>
  <si>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</si>
  <si>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</si>
  <si>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</si>
  <si>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</si>
  <si>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</si>
  <si>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</si>
  <si>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</si>
  <si>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</si>
  <si>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</si>
  <si>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</si>
  <si>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</si>
  <si>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</si>
  <si>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</si>
  <si>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</si>
  <si>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</si>
  <si>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</si>
  <si>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</si>
  <si>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</si>
  <si>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</si>
  <si>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</si>
  <si>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</si>
  <si>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</si>
  <si>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</si>
  <si>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</si>
  <si>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</si>
  <si>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</si>
  <si>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</si>
  <si>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</si>
  <si>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</si>
  <si>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</si>
  <si>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</si>
  <si>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</si>
  <si>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</si>
  <si>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</si>
  <si>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</si>
  <si>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</si>
  <si>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</si>
  <si>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</si>
  <si>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</si>
  <si>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</si>
  <si>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</si>
  <si>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</si>
  <si>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</si>
  <si>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</si>
  <si>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</si>
  <si>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</si>
  <si>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</si>
  <si>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</si>
  <si>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</si>
  <si>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</si>
  <si>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</si>
  <si>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</si>
  <si>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</si>
  <si>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</si>
  <si>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</si>
  <si>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</si>
  <si>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</si>
  <si>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</si>
  <si>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</si>
  <si>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</si>
  <si>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</si>
  <si>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</si>
  <si>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</si>
  <si>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</si>
  <si>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</si>
  <si>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</si>
  <si>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</si>
  <si>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</si>
  <si>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</si>
  <si>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</si>
  <si>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</si>
  <si>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</si>
  <si>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</si>
  <si>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</si>
  <si>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</si>
  <si>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</si>
  <si>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</si>
  <si>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</si>
  <si>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</si>
  <si>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</si>
  <si>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</si>
  <si>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</si>
  <si>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</si>
  <si>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</si>
  <si>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</si>
  <si>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</si>
  <si>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</si>
  <si>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</si>
  <si>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</si>
  <si>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</si>
  <si>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</si>
  <si>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</si>
  <si>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</si>
  <si>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</si>
  <si>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</si>
  <si>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</si>
  <si>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</si>
  <si>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</si>
  <si>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</si>
  <si>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</si>
  <si>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</si>
  <si>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</si>
  <si>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</si>
  <si>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</si>
  <si>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</si>
  <si>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</si>
  <si>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</si>
  <si>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</si>
  <si>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</si>
  <si>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</si>
  <si>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</si>
  <si>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</si>
  <si>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</si>
  <si>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</si>
  <si>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</si>
  <si>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</si>
  <si>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</si>
  <si>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</si>
  <si>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</si>
  <si>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</si>
  <si>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</si>
  <si>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</si>
  <si>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</si>
  <si>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</si>
  <si>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</si>
  <si>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</si>
  <si>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</si>
  <si>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</si>
  <si>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</si>
  <si>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</si>
  <si>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</si>
  <si>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</si>
  <si>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</si>
  <si>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</si>
  <si>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</si>
  <si>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</si>
  <si>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</si>
  <si>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</si>
  <si>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</si>
  <si>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</si>
  <si>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</si>
  <si>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</si>
  <si>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</si>
  <si>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</si>
  <si>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</si>
  <si>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</si>
  <si>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</si>
  <si>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</si>
  <si>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</si>
  <si>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</si>
  <si>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</si>
  <si>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</si>
  <si>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</si>
  <si>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</si>
  <si>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</si>
  <si>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</si>
  <si>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</si>
  <si>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</si>
  <si>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</si>
  <si>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</si>
  <si>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</si>
  <si>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</si>
  <si>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</si>
  <si>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</si>
  <si>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</si>
  <si>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</si>
  <si>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</si>
  <si>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</si>
  <si>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</si>
  <si>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</si>
  <si>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</si>
  <si>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</si>
  <si>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</si>
  <si>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</si>
  <si>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</si>
  <si>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</si>
  <si>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</si>
  <si>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</si>
  <si>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</si>
  <si>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</si>
  <si>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</si>
  <si>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</si>
  <si>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</si>
  <si>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</si>
  <si>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</si>
  <si>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</si>
  <si>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</si>
  <si>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</si>
  <si>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</si>
  <si>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</si>
  <si>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</si>
  <si>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</si>
  <si>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</si>
  <si>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</si>
  <si>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</si>
  <si>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</si>
  <si>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</si>
  <si>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</si>
  <si>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</si>
  <si>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</si>
  <si>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</si>
  <si>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</si>
  <si>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</si>
  <si>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</si>
  <si>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</si>
  <si>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</si>
  <si>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</si>
  <si>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</si>
  <si>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</si>
  <si>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</si>
  <si>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</si>
  <si>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</si>
  <si>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</si>
  <si>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</si>
  <si>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</si>
  <si>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</si>
  <si>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</si>
  <si>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</si>
  <si>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</si>
  <si>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</si>
  <si>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</si>
  <si>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</si>
  <si>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</si>
  <si>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</si>
  <si>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</si>
  <si>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</si>
  <si>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</si>
  <si>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</si>
  <si>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</si>
  <si>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</si>
  <si>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</si>
  <si>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</si>
  <si>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</si>
  <si>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</si>
  <si>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</si>
  <si>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</si>
  <si>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</si>
  <si>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</si>
  <si>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</si>
  <si>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</si>
  <si>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</si>
  <si>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</si>
  <si>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</si>
  <si>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</si>
  <si>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</si>
  <si>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</si>
  <si>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</si>
  <si>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</si>
  <si>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</si>
  <si>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</si>
  <si>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</si>
  <si>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</si>
  <si>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</si>
  <si>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</si>
  <si>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</si>
  <si>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</si>
  <si>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</si>
  <si>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</si>
  <si>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</si>
  <si>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</si>
  <si>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</si>
  <si>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</si>
  <si>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</si>
  <si>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</si>
  <si>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</si>
  <si>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</si>
  <si>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</si>
  <si>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</si>
  <si>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</si>
  <si>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</si>
  <si>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</si>
  <si>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</si>
  <si>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</si>
  <si>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</si>
  <si>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</si>
  <si>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</si>
  <si>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</si>
  <si>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</si>
  <si>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</si>
  <si>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</si>
  <si>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</si>
  <si>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</si>
  <si>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</si>
  <si>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</si>
  <si>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</si>
  <si>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</si>
  <si>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</si>
  <si>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</si>
  <si>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</si>
  <si>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</si>
  <si>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</si>
  <si>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</si>
  <si>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</si>
  <si>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</si>
  <si>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</si>
  <si>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</si>
  <si>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</si>
  <si>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</si>
  <si>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</si>
  <si>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</si>
  <si>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</si>
  <si>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</si>
  <si>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</si>
  <si>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</si>
  <si>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</si>
  <si>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</si>
  <si>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</si>
  <si>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</si>
  <si>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</si>
  <si>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</si>
  <si>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</si>
  <si>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</si>
  <si>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</si>
  <si>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</si>
  <si>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</si>
  <si>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</si>
  <si>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</si>
  <si>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</si>
  <si>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</si>
  <si>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</si>
  <si>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</si>
  <si>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</si>
  <si>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</si>
  <si>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</si>
  <si>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</si>
  <si>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</si>
  <si>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</si>
  <si>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</si>
  <si>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</si>
  <si>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</si>
  <si>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</si>
  <si>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</si>
  <si>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</si>
  <si>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</si>
  <si>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</si>
  <si>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</si>
  <si>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</si>
  <si>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</si>
  <si>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</si>
  <si>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</si>
  <si>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</si>
  <si>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</si>
  <si>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</si>
  <si>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</si>
  <si>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</si>
  <si>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</si>
  <si>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</si>
  <si>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</si>
  <si>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</si>
  <si>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</si>
  <si>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</si>
  <si>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</si>
  <si>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</si>
  <si>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</si>
  <si>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</si>
  <si>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</si>
  <si>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</si>
  <si>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</si>
  <si>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</si>
  <si>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</si>
  <si>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</si>
  <si>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</si>
  <si>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</si>
  <si>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</si>
  <si>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</si>
  <si>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</si>
  <si>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</si>
  <si>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</si>
  <si>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</si>
  <si>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</si>
  <si>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</si>
  <si>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</si>
  <si>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</si>
  <si>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</si>
  <si>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</si>
  <si>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</si>
  <si>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</si>
  <si>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</si>
  <si>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</si>
  <si>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</si>
  <si>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</si>
  <si>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</si>
  <si>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</si>
  <si>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</si>
  <si>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</si>
  <si>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</si>
  <si>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</si>
  <si>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</si>
  <si>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</si>
  <si>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</si>
  <si>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</si>
  <si>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</si>
  <si>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</si>
  <si>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</si>
  <si>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</si>
  <si>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</si>
  <si>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</si>
  <si>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</si>
  <si>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</si>
  <si>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</si>
  <si>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</si>
  <si>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</si>
  <si>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</si>
  <si>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</si>
  <si>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</si>
  <si>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</si>
  <si>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</si>
  <si>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</si>
  <si>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</si>
  <si>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</si>
  <si>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</si>
  <si>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</si>
  <si>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</si>
  <si>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</si>
  <si>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</si>
  <si>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</si>
  <si>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</si>
  <si>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</si>
  <si>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</si>
  <si>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</si>
  <si>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</si>
  <si>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</si>
  <si>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</si>
  <si>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</si>
  <si>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</si>
  <si>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</si>
  <si>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</si>
  <si>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</si>
  <si>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</si>
  <si>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</si>
  <si>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</si>
  <si>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</si>
  <si>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</si>
  <si>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</si>
  <si>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</si>
  <si>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</si>
  <si>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</si>
  <si>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</si>
  <si>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</si>
  <si>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</si>
  <si>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</si>
  <si>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</si>
  <si>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</si>
  <si>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</si>
  <si>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</si>
  <si>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</si>
  <si>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</si>
  <si>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</si>
  <si>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</si>
  <si>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</si>
  <si>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</si>
  <si>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</si>
  <si>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</si>
  <si>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</si>
  <si>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</si>
  <si>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</si>
  <si>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</si>
  <si>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</si>
  <si>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</si>
  <si>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</si>
  <si>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</si>
  <si>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</si>
  <si>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</si>
  <si>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</si>
  <si>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</si>
  <si>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</si>
  <si>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</si>
  <si>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</si>
  <si>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</si>
  <si>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</si>
  <si>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</si>
  <si>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</si>
  <si>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</si>
  <si>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</si>
  <si>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</si>
  <si>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</si>
  <si>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</si>
  <si>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</si>
  <si>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</si>
  <si>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</si>
  <si>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</si>
  <si>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</si>
  <si>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</si>
  <si>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</si>
  <si>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</si>
  <si>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</si>
  <si>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</si>
  <si>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</si>
  <si>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</si>
  <si>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</si>
  <si>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</si>
  <si>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</si>
  <si>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</si>
  <si>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</si>
  <si>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</si>
  <si>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</si>
  <si>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</si>
  <si>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</si>
  <si>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</si>
  <si>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</si>
  <si>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</si>
  <si>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</si>
  <si>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</si>
  <si>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</si>
  <si>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</si>
  <si>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</si>
  <si>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</si>
  <si>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</si>
  <si>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</si>
  <si>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</si>
  <si>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</si>
  <si>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</si>
  <si>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</si>
  <si>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</si>
  <si>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</si>
  <si>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</si>
  <si>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</si>
  <si>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</si>
  <si>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</si>
  <si>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</si>
  <si>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</si>
  <si>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</si>
  <si>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</si>
  <si>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</si>
  <si>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</si>
  <si>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</si>
  <si>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</si>
  <si>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</si>
  <si>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</si>
  <si>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</si>
  <si>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</si>
  <si>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</si>
  <si>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</si>
  <si>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</si>
  <si>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</si>
  <si>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</si>
  <si>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</si>
  <si>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</si>
  <si>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</si>
  <si>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</si>
  <si>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</si>
  <si>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</si>
  <si>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</si>
  <si>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</si>
  <si>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</si>
  <si>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</si>
  <si>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</si>
  <si>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</si>
  <si>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</si>
  <si>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</si>
  <si>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</si>
  <si>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</si>
  <si>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</si>
  <si>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</si>
  <si>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</si>
  <si>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</si>
  <si>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</si>
  <si>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</si>
  <si>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</si>
  <si>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</si>
  <si>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</si>
  <si>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</si>
  <si>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</si>
  <si>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</si>
  <si>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</si>
  <si>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</si>
  <si>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</si>
  <si>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</si>
  <si>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</si>
  <si>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</si>
  <si>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</si>
  <si>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</si>
  <si>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</si>
  <si>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</si>
  <si>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</si>
  <si>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</si>
  <si>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</si>
  <si>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</si>
  <si>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</si>
  <si>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</si>
  <si>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</si>
  <si>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</si>
  <si>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</si>
  <si>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</si>
  <si>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</si>
  <si>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</si>
  <si>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</si>
  <si>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</si>
  <si>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</si>
  <si>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</si>
  <si>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</si>
  <si>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</si>
  <si>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</si>
  <si>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</si>
  <si>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</si>
  <si>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</si>
  <si>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</si>
  <si>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</si>
  <si>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</si>
  <si>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</si>
  <si>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</si>
  <si>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</si>
  <si>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</si>
  <si>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</si>
  <si>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</si>
  <si>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</si>
  <si>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</si>
  <si>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</si>
  <si>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</si>
  <si>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</si>
  <si>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</si>
  <si>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</si>
  <si>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</si>
  <si>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</si>
  <si>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</si>
  <si>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</si>
  <si>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</si>
  <si>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</si>
  <si>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</si>
  <si>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</si>
  <si>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</si>
  <si>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</si>
  <si>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</si>
  <si>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</si>
  <si>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</si>
  <si>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</si>
  <si>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</si>
  <si>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</si>
  <si>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</si>
  <si>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</si>
  <si>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</si>
  <si>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</si>
  <si>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</si>
  <si>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</si>
  <si>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</si>
  <si>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</si>
  <si>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</si>
  <si>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</si>
  <si>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</si>
  <si>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</si>
  <si>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</si>
  <si>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</si>
  <si>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</si>
  <si>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</si>
  <si>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</si>
  <si>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</si>
  <si>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</si>
  <si>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</si>
  <si>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</si>
  <si>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</si>
  <si>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</si>
  <si>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</si>
  <si>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</si>
  <si>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</si>
  <si>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</si>
  <si>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</si>
  <si>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</si>
  <si>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</si>
  <si>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</si>
  <si>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</si>
  <si>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</si>
  <si>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</si>
  <si>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</si>
  <si>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</si>
  <si>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</si>
  <si>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</si>
  <si>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</si>
  <si>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</si>
  <si>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</si>
  <si>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</si>
  <si>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</si>
  <si>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</si>
  <si>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</si>
  <si>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</si>
  <si>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</si>
  <si>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</si>
  <si>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</si>
  <si>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</si>
  <si>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</si>
  <si>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</si>
  <si>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</si>
  <si>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</si>
  <si>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</si>
  <si>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</si>
  <si>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</si>
  <si>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</si>
  <si>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</si>
  <si>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</si>
  <si>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</si>
  <si>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</si>
  <si>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</si>
  <si>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</si>
  <si>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</si>
  <si>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</si>
  <si>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</si>
  <si>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</si>
  <si>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</si>
  <si>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</si>
  <si>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</si>
  <si>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</si>
  <si>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</si>
  <si>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</si>
  <si>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</si>
  <si>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</si>
  <si>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</si>
  <si>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</si>
  <si>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</si>
  <si>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</si>
  <si>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</si>
  <si>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</si>
  <si>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</si>
  <si>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</si>
  <si>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</si>
  <si>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</si>
  <si>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</si>
  <si>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</si>
  <si>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</si>
  <si>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</si>
  <si>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</si>
  <si>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</si>
  <si>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</si>
  <si>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</si>
  <si>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</si>
  <si>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</si>
  <si>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</si>
  <si>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</si>
  <si>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</si>
  <si>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</si>
  <si>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</si>
  <si>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</si>
  <si>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</si>
  <si>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</si>
  <si>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</si>
  <si>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</si>
  <si>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</si>
  <si>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</si>
  <si>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</si>
  <si>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</si>
  <si>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</si>
  <si>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</si>
  <si>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</si>
  <si>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</si>
  <si>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</si>
  <si>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</si>
  <si>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</si>
  <si>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</si>
  <si>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</si>
  <si>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</si>
  <si>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</si>
  <si>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</si>
  <si>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</si>
  <si>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</si>
  <si>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</si>
  <si>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</si>
  <si>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</si>
  <si>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</si>
  <si>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</si>
  <si>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</si>
  <si>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</si>
  <si>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</si>
  <si>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</si>
  <si>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</si>
  <si>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</si>
  <si>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</si>
  <si>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</si>
  <si>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</si>
  <si>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</si>
  <si>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</si>
  <si>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</si>
  <si>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</si>
  <si>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</si>
  <si>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</si>
  <si>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</si>
  <si>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</si>
  <si>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</si>
  <si>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</si>
  <si>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</si>
  <si>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</si>
  <si>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</si>
  <si>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</si>
  <si>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</si>
  <si>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</si>
  <si>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</si>
  <si>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</si>
  <si>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</si>
  <si>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</si>
  <si>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</si>
  <si>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</si>
  <si>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</si>
  <si>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</si>
  <si>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</si>
  <si>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</si>
  <si>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</si>
  <si>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</si>
  <si>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</si>
  <si>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</si>
  <si>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</si>
  <si>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</si>
  <si>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</si>
  <si>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</si>
  <si>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</si>
  <si>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</si>
  <si>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</si>
  <si>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</si>
  <si>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</si>
  <si>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</si>
  <si>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</si>
  <si>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</si>
  <si>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</si>
  <si>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</si>
  <si>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</si>
  <si>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</si>
  <si>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</si>
  <si>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</si>
  <si>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</si>
  <si>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</si>
  <si>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</si>
  <si>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</si>
  <si>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</si>
  <si>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</si>
  <si>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</si>
  <si>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</si>
  <si>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</si>
  <si>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</si>
  <si>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</si>
  <si>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</si>
  <si>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</si>
  <si>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</si>
  <si>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</si>
  <si>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</si>
  <si>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</si>
  <si>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</si>
  <si>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</si>
  <si>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</si>
  <si>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</si>
  <si>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</si>
  <si>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</si>
  <si>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</si>
  <si>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</si>
  <si>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</si>
  <si>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</si>
  <si>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</si>
  <si>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</si>
  <si>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</si>
  <si>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</si>
  <si>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</si>
  <si>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</si>
  <si>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</si>
  <si>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</si>
  <si>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</si>
  <si>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</si>
  <si>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</si>
  <si>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</si>
  <si>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</si>
  <si>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</si>
  <si>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</si>
  <si>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</si>
  <si>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</si>
  <si>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</si>
  <si>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</si>
  <si>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</si>
  <si>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</si>
  <si>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</si>
  <si>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</si>
  <si>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</si>
  <si>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</si>
  <si>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</si>
  <si>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</si>
  <si>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</si>
  <si>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</si>
  <si>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</si>
  <si>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</si>
  <si>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</si>
  <si>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</si>
  <si>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</si>
  <si>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</si>
  <si>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</si>
  <si>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</si>
  <si>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</si>
  <si>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</si>
  <si>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</si>
  <si>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</si>
  <si>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</si>
  <si>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</si>
  <si>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</si>
  <si>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</si>
  <si>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</si>
  <si>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</si>
  <si>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</si>
  <si>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</si>
  <si>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</si>
  <si>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</si>
  <si>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</si>
  <si>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</si>
  <si>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</si>
  <si>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</si>
  <si>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</si>
  <si>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</si>
  <si>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</si>
  <si>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</si>
  <si>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</si>
  <si>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</si>
  <si>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</si>
  <si>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</si>
  <si>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</si>
  <si>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</si>
  <si>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</si>
  <si>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</si>
  <si>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</si>
  <si>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</si>
  <si>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</si>
  <si>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</si>
  <si>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</si>
  <si>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</si>
  <si>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</si>
  <si>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</si>
  <si>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</si>
  <si>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</si>
  <si>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</si>
  <si>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</si>
  <si>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</si>
  <si>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</si>
  <si>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</si>
  <si>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</si>
  <si>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</si>
  <si>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</si>
  <si>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</si>
  <si>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</si>
  <si>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</si>
  <si>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</si>
  <si>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</si>
  <si>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</si>
  <si>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</si>
  <si>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</si>
  <si>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</si>
  <si>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</si>
  <si>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</si>
  <si>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</si>
  <si>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</si>
  <si>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</si>
  <si>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</si>
  <si>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</si>
  <si>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</si>
  <si>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</si>
  <si>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</si>
  <si>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</si>
  <si>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</si>
  <si>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</si>
  <si>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</si>
  <si>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</si>
  <si>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</si>
  <si>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</si>
  <si>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</si>
  <si>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</si>
  <si>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</si>
  <si>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</si>
  <si>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</si>
  <si>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</si>
  <si>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</si>
  <si>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</si>
  <si>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</si>
  <si>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</si>
  <si>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</si>
  <si>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</si>
  <si>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</si>
  <si>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</si>
  <si>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</si>
  <si>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</si>
  <si>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</si>
  <si>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</si>
  <si>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</si>
  <si>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</si>
  <si>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</si>
  <si>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</si>
  <si>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</si>
  <si>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</si>
  <si>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</si>
  <si>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</si>
  <si>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</si>
  <si>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</si>
  <si>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</si>
  <si>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</si>
  <si>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</si>
  <si>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</si>
  <si>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</si>
  <si>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</si>
  <si>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</si>
  <si>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</si>
  <si>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</si>
  <si>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</si>
  <si>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</si>
  <si>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</si>
  <si>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</si>
  <si>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</si>
  <si>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</si>
  <si>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</si>
  <si>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</si>
  <si>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</si>
  <si>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</si>
  <si>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</si>
  <si>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</si>
  <si>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</si>
  <si>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</si>
  <si>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</si>
  <si>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</si>
  <si>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</si>
  <si>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</si>
  <si>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</si>
  <si>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</si>
  <si>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</si>
  <si>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</si>
  <si>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</si>
  <si>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</si>
  <si>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</si>
  <si>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</si>
  <si>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</si>
  <si>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</si>
  <si>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</si>
  <si>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</si>
  <si>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</si>
  <si>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</si>
  <si>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</si>
  <si>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</si>
  <si>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</si>
  <si>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</si>
  <si>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</si>
  <si>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</si>
  <si>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</si>
  <si>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</si>
  <si>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</si>
  <si>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</si>
  <si>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</si>
  <si>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</si>
  <si>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</si>
  <si>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</si>
  <si>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</si>
  <si>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</si>
  <si>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</si>
  <si>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</si>
  <si>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</si>
  <si>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</si>
  <si>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</si>
  <si>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</si>
  <si>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</si>
  <si>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</si>
  <si>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</si>
  <si>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</si>
  <si>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</si>
  <si>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</si>
  <si>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</si>
  <si>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</si>
  <si>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</si>
  <si>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</si>
  <si>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</si>
  <si>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</si>
  <si>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</si>
  <si>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</si>
  <si>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</si>
  <si>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</si>
  <si>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</si>
  <si>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</si>
  <si>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</si>
  <si>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</si>
  <si>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</si>
  <si>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</si>
  <si>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</si>
  <si>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</si>
  <si>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</si>
  <si>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</si>
  <si>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</si>
  <si>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</si>
  <si>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</si>
  <si>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</si>
  <si>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</si>
  <si>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</si>
  <si>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</si>
  <si>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</si>
  <si>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</si>
  <si>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</si>
  <si>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</si>
  <si>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</si>
  <si>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</si>
  <si>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</si>
  <si>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</si>
  <si>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</si>
  <si>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</si>
  <si>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</si>
  <si>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</si>
  <si>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</si>
  <si>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</si>
  <si>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</si>
  <si>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</si>
  <si>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</si>
  <si>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</si>
  <si>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</si>
  <si>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</si>
  <si>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</si>
  <si>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</si>
  <si>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</si>
  <si>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</si>
  <si>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</si>
  <si>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</si>
  <si>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</si>
  <si>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</si>
  <si>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</si>
  <si>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</si>
  <si>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</si>
  <si>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</si>
  <si>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</si>
  <si>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</si>
  <si>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</si>
  <si>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</si>
  <si>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</si>
  <si>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</si>
  <si>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</si>
  <si>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</si>
  <si>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</si>
  <si>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</si>
  <si>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</si>
  <si>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</si>
  <si>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</si>
  <si>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</si>
  <si>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</si>
  <si>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</si>
  <si>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</si>
  <si>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</si>
  <si>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</si>
  <si>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</si>
  <si>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</si>
  <si>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</si>
  <si>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</si>
  <si>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</si>
  <si>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</si>
  <si>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</si>
  <si>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</si>
  <si>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</si>
  <si>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</si>
  <si>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</si>
  <si>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</si>
  <si>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</si>
  <si>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</si>
  <si>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</si>
  <si>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</si>
  <si>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</si>
  <si>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</si>
  <si>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</si>
  <si>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</si>
  <si>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</si>
  <si>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</si>
  <si>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</si>
  <si>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</si>
  <si>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</si>
  <si>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</si>
  <si>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</si>
  <si>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</si>
  <si>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</si>
  <si>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</si>
  <si>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</si>
  <si>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</si>
  <si>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</si>
  <si>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</si>
  <si>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</si>
  <si>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</si>
  <si>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</si>
  <si>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</si>
  <si>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</si>
  <si>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</si>
  <si>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</si>
  <si>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</si>
  <si>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</si>
  <si>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</si>
  <si>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</si>
  <si>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</si>
  <si>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</si>
  <si>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</si>
  <si>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</si>
  <si>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</si>
  <si>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</si>
  <si>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</si>
  <si>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</si>
  <si>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</si>
  <si>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</si>
  <si>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</si>
  <si>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</si>
  <si>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</si>
  <si>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</si>
  <si>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</si>
  <si>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</si>
  <si>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</si>
  <si>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</si>
  <si>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</si>
  <si>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</si>
  <si>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</si>
  <si>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</si>
  <si>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</si>
  <si>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</si>
  <si>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</si>
  <si>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</si>
  <si>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</si>
  <si>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</si>
  <si>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</si>
  <si>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</si>
  <si>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</si>
  <si>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</si>
  <si>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</si>
  <si>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</si>
  <si>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</si>
  <si>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</si>
  <si>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</si>
  <si>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</si>
  <si>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</si>
  <si>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</si>
  <si>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</si>
  <si>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</si>
  <si>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</si>
  <si>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</si>
  <si>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</si>
  <si>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</si>
  <si>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</si>
  <si>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</si>
  <si>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</si>
  <si>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</si>
  <si>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</si>
  <si>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</si>
  <si>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</si>
  <si>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</si>
  <si>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</si>
  <si>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</si>
  <si>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</si>
  <si>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</si>
  <si>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</si>
  <si>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</si>
  <si>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</si>
  <si>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</si>
  <si>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</si>
  <si>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</si>
  <si>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</si>
  <si>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</si>
  <si>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</si>
  <si>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</si>
  <si>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</si>
  <si>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</si>
  <si>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</si>
  <si>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</si>
  <si>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</si>
  <si>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</si>
  <si>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</si>
  <si>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</si>
  <si>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</si>
  <si>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</si>
  <si>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</si>
  <si>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</si>
  <si>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</si>
  <si>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</si>
  <si>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</si>
  <si>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</si>
  <si>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</si>
  <si>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</si>
  <si>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</si>
  <si>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</si>
  <si>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</si>
  <si>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</si>
  <si>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</si>
  <si>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</si>
  <si>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</si>
  <si>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</si>
  <si>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</si>
  <si>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</si>
  <si>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</si>
  <si>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</si>
  <si>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</si>
  <si>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</si>
  <si>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</si>
  <si>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</si>
  <si>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</si>
  <si>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</si>
  <si>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</si>
  <si>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</si>
  <si>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</si>
  <si>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</si>
  <si>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</si>
  <si>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</si>
  <si>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</si>
  <si>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</si>
  <si>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</si>
  <si>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</si>
  <si>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</si>
  <si>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</si>
  <si>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</si>
  <si>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</si>
  <si>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</si>
  <si>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</si>
  <si>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</si>
  <si>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</si>
  <si>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</si>
  <si>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</si>
  <si>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</si>
  <si>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</si>
  <si>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</si>
  <si>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</si>
  <si>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</si>
  <si>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</si>
  <si>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</si>
  <si>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</si>
  <si>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</si>
  <si>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</si>
  <si>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</si>
  <si>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</si>
  <si>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</si>
  <si>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</si>
  <si>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</si>
  <si>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</si>
  <si>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</si>
  <si>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</si>
  <si>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</si>
  <si>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</si>
  <si>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</si>
  <si>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</si>
  <si>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</si>
  <si>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</si>
  <si>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</si>
  <si>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</si>
  <si>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</si>
  <si>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</si>
  <si>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</si>
  <si>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</si>
  <si>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</si>
  <si>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</si>
  <si>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</si>
  <si>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</si>
  <si>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</si>
  <si>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</si>
  <si>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</si>
  <si>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</si>
  <si>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</si>
  <si>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</si>
  <si>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</si>
  <si>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</si>
  <si>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</si>
  <si>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</si>
  <si>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</si>
  <si>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</si>
  <si>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</si>
  <si>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</si>
  <si>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</si>
  <si>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</si>
  <si>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</si>
  <si>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</si>
  <si>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</si>
  <si>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</si>
  <si>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</si>
  <si>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</si>
  <si>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</si>
  <si>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</si>
  <si>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</si>
  <si>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</si>
  <si>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</si>
  <si>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</si>
  <si>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</si>
  <si>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</si>
  <si>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</si>
  <si>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</si>
  <si>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</si>
  <si>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</si>
  <si>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</si>
  <si>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</si>
  <si>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</si>
  <si>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</si>
  <si>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</si>
  <si>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</si>
  <si>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</si>
  <si>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</si>
  <si>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</si>
  <si>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</si>
  <si>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</si>
  <si>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</si>
  <si>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</si>
  <si>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</si>
  <si>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</si>
  <si>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</si>
  <si>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</si>
  <si>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</si>
  <si>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</si>
  <si>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</si>
  <si>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</si>
  <si>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</si>
  <si>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</si>
  <si>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</si>
  <si>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</si>
  <si>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</si>
  <si>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</si>
  <si>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</si>
  <si>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</si>
  <si>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</si>
  <si>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</si>
  <si>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</si>
  <si>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</si>
  <si>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</si>
  <si>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</si>
  <si>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</si>
  <si>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</si>
  <si>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</si>
  <si>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</si>
  <si>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</si>
  <si>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</si>
  <si>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</si>
  <si>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</si>
  <si>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</si>
  <si>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</si>
  <si>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</si>
  <si>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</si>
  <si>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</si>
  <si>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</si>
  <si>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</si>
  <si>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</si>
  <si>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</si>
  <si>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</si>
  <si>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</si>
  <si>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</si>
  <si>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</si>
  <si>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</si>
  <si>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</si>
  <si>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</si>
  <si>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</si>
  <si>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</si>
  <si>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</si>
  <si>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</si>
  <si>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</si>
  <si>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</si>
  <si>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</si>
  <si>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</si>
  <si>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</si>
  <si>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</si>
  <si>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</si>
  <si>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</si>
  <si>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</si>
  <si>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</si>
  <si>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</si>
  <si>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</si>
  <si>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</si>
  <si>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</si>
  <si>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</si>
  <si>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</si>
  <si>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</si>
  <si>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</si>
  <si>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</si>
  <si>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</si>
  <si>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</si>
  <si>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</si>
  <si>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</si>
  <si>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</si>
  <si>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</si>
  <si>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</si>
  <si>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</si>
  <si>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</si>
  <si>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</si>
  <si>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</si>
  <si>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</si>
  <si>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</si>
  <si>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</si>
  <si>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</si>
  <si>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</si>
  <si>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</si>
  <si>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</si>
  <si>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</si>
  <si>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</si>
  <si>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</si>
  <si>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</si>
  <si>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</si>
  <si>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</si>
  <si>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</si>
  <si>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</si>
  <si>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</si>
  <si>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</si>
  <si>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</si>
  <si>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</si>
  <si>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</si>
  <si>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</si>
  <si>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</si>
  <si>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</si>
  <si>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</si>
  <si>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</si>
  <si>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</si>
  <si>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</si>
  <si>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</si>
  <si>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</si>
  <si>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</si>
  <si>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</si>
  <si>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</si>
  <si>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</si>
  <si>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</si>
  <si>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</si>
  <si>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</si>
  <si>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</si>
  <si>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</si>
  <si>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</si>
  <si>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</si>
  <si>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</si>
  <si>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</si>
  <si>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</si>
  <si>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</si>
  <si>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</si>
  <si>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</si>
  <si>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</si>
  <si>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</si>
  <si>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</si>
  <si>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</si>
  <si>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</si>
  <si>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</si>
  <si>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</si>
  <si>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</si>
  <si>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</si>
  <si>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</si>
  <si>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</si>
  <si>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</si>
  <si>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</si>
  <si>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</si>
  <si>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</si>
  <si>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</si>
  <si>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</si>
  <si>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</si>
  <si>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</si>
  <si>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</si>
  <si>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</si>
  <si>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</si>
  <si>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</si>
  <si>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</si>
  <si>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</si>
  <si>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</si>
  <si>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</si>
  <si>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</si>
  <si>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</si>
  <si>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</si>
  <si>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</si>
  <si>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</si>
  <si>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</si>
  <si>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</si>
  <si>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</si>
  <si>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</si>
  <si>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</si>
  <si>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</si>
  <si>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</si>
  <si>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</si>
  <si>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</si>
  <si>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</si>
  <si>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</si>
  <si>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</si>
  <si>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</si>
  <si>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</si>
  <si>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</si>
  <si>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</si>
  <si>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</si>
  <si>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</si>
  <si>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</si>
  <si>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</si>
  <si>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</si>
  <si>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</si>
  <si>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</si>
  <si>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</si>
  <si>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</si>
  <si>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</si>
  <si>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</si>
  <si>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</si>
  <si>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</si>
  <si>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</si>
  <si>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</si>
  <si>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</si>
  <si>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</si>
  <si>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</si>
  <si>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</si>
  <si>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</si>
  <si>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</si>
  <si>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</si>
  <si>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</si>
  <si>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</si>
  <si>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</si>
  <si>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</si>
  <si>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</si>
  <si>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</si>
  <si>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</si>
  <si>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</si>
  <si>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</si>
  <si>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</si>
  <si>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</si>
  <si>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</si>
  <si>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</si>
  <si>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</si>
  <si>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</si>
  <si>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</si>
  <si>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</si>
  <si>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</si>
  <si>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</si>
  <si>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</si>
  <si>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</si>
  <si>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</si>
  <si>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</si>
  <si>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</si>
  <si>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</si>
  <si>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</si>
  <si>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</si>
  <si>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</si>
  <si>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</si>
  <si>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</si>
  <si>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</si>
  <si>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</si>
  <si>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</si>
  <si>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</si>
  <si>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</si>
  <si>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</si>
  <si>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</si>
  <si>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</si>
  <si>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</si>
  <si>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</si>
  <si>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</si>
  <si>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</si>
  <si>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</si>
  <si>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</si>
  <si>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</si>
  <si>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</si>
  <si>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</si>
  <si>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</si>
  <si>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</si>
  <si>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</si>
  <si>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</si>
  <si>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</si>
  <si>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</si>
  <si>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</si>
  <si>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</si>
  <si>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</si>
  <si>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</si>
  <si>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</si>
  <si>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</si>
  <si>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</si>
  <si>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</si>
  <si>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</si>
  <si>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</si>
  <si>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</si>
  <si>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</si>
  <si>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</si>
  <si>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</si>
  <si>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</si>
  <si>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</si>
  <si>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</si>
  <si>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</si>
  <si>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</si>
  <si>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</si>
  <si>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</si>
  <si>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</si>
  <si>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</si>
  <si>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</si>
  <si>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</si>
  <si>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</si>
  <si>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</si>
  <si>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</si>
  <si>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</si>
  <si>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</si>
  <si>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</si>
  <si>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</si>
  <si>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</si>
  <si>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</si>
  <si>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</si>
  <si>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</si>
  <si>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</si>
  <si>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</si>
  <si>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</si>
  <si>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</si>
  <si>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</si>
  <si>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</si>
  <si>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</si>
  <si>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</si>
  <si>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</si>
  <si>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</si>
  <si>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</si>
  <si>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</si>
  <si>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</si>
  <si>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</si>
  <si>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</si>
  <si>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</si>
  <si>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</si>
  <si>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</si>
  <si>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</si>
  <si>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</si>
  <si>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</si>
  <si>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</si>
  <si>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</si>
  <si>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</si>
  <si>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</si>
  <si>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</si>
  <si>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</si>
  <si>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</si>
  <si>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</si>
  <si>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</si>
  <si>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</si>
  <si>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</si>
  <si>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</si>
  <si>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</si>
  <si>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</si>
  <si>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</si>
  <si>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</si>
  <si>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</si>
  <si>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</si>
  <si>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</si>
  <si>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</si>
  <si>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</si>
  <si>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</si>
  <si>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</si>
  <si>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</si>
  <si>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</si>
  <si>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</si>
  <si>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</si>
  <si>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</si>
  <si>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</si>
  <si>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</si>
  <si>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</si>
  <si>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</si>
  <si>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</si>
  <si>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</si>
  <si>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</si>
  <si>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</si>
  <si>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</si>
  <si>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</si>
  <si>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</si>
  <si>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</si>
  <si>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</si>
  <si>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</si>
  <si>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</si>
  <si>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</si>
  <si>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</si>
  <si>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</si>
  <si>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</si>
  <si>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</si>
  <si>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</si>
  <si>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</si>
  <si>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</si>
  <si>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</si>
  <si>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</si>
  <si>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</si>
  <si>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</si>
  <si>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</si>
  <si>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</si>
  <si>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</si>
  <si>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</si>
  <si>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</si>
  <si>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</si>
  <si>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</si>
  <si>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</si>
  <si>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</si>
  <si>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</si>
  <si>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</si>
  <si>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</si>
  <si>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</si>
  <si>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</si>
  <si>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</si>
  <si>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</si>
  <si>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</si>
  <si>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</si>
  <si>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</si>
  <si>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</si>
  <si>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</si>
  <si>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</si>
  <si>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</si>
  <si>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</si>
  <si>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</si>
  <si>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</si>
  <si>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</si>
  <si>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</si>
  <si>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</si>
  <si>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</si>
  <si>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</si>
  <si>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</si>
  <si>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</si>
  <si>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</si>
  <si>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</si>
  <si>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</si>
  <si>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</si>
  <si>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</si>
  <si>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</si>
  <si>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</si>
  <si>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</si>
  <si>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</si>
  <si>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</si>
  <si>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</si>
  <si>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</si>
  <si>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</si>
  <si>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</si>
  <si>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</si>
  <si>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</si>
  <si>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</si>
  <si>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</si>
  <si>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</si>
  <si>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</si>
  <si>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</si>
  <si>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</si>
  <si>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</si>
  <si>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</si>
  <si>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</si>
  <si>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</si>
  <si>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</si>
  <si>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</si>
  <si>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</si>
  <si>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</si>
  <si>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</si>
  <si>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</si>
  <si>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</si>
  <si>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</si>
  <si>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</si>
  <si>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</si>
  <si>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</si>
  <si>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</si>
  <si>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</si>
  <si>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</si>
  <si>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</si>
  <si>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</si>
  <si>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</si>
  <si>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</si>
  <si>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</si>
  <si>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</si>
  <si>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</si>
  <si>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</si>
  <si>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</si>
  <si>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</si>
  <si>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</si>
  <si>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</si>
  <si>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</si>
  <si>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</si>
  <si>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</si>
  <si>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</si>
  <si>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</si>
  <si>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</si>
  <si>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</si>
  <si>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</si>
  <si>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</si>
  <si>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</si>
  <si>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</si>
  <si>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</si>
  <si>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</si>
  <si>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</si>
  <si>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</si>
  <si>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</si>
  <si>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</si>
  <si>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</si>
  <si>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</si>
  <si>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</si>
  <si>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</si>
  <si>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</si>
  <si>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</si>
  <si>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</si>
  <si>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</si>
  <si>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</si>
  <si>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</si>
  <si>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</si>
  <si>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</si>
  <si>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</si>
  <si>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</si>
  <si>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</si>
  <si>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</si>
  <si>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</si>
  <si>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</si>
  <si>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</si>
  <si>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</si>
  <si>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</si>
  <si>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</si>
  <si>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</si>
  <si>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</si>
  <si>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</si>
  <si>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</si>
  <si>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</si>
  <si>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</si>
  <si>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</si>
  <si>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</si>
  <si>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</si>
  <si>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</si>
  <si>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</si>
  <si>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</si>
  <si>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</si>
  <si>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</si>
  <si>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</si>
  <si>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</si>
  <si>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</si>
  <si>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</si>
  <si>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</si>
  <si>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</si>
  <si>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</si>
  <si>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</si>
  <si>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</si>
  <si>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</si>
  <si>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</si>
  <si>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</si>
  <si>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</si>
  <si>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</si>
  <si>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</si>
  <si>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</si>
  <si>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</si>
  <si>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</si>
  <si>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</si>
  <si>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</si>
  <si>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</si>
  <si>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</si>
  <si>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</si>
  <si>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</si>
  <si>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</si>
  <si>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</si>
  <si>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</si>
  <si>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</si>
  <si>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</si>
  <si>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</si>
  <si>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</si>
  <si>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</si>
  <si>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</si>
  <si>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</si>
  <si>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</si>
  <si>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</si>
  <si>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</si>
  <si>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</si>
  <si>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</si>
  <si>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</si>
  <si>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</si>
  <si>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</si>
  <si>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</si>
  <si>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</si>
  <si>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</si>
  <si>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</si>
  <si>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</si>
  <si>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</si>
  <si>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</si>
  <si>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</si>
  <si>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</si>
  <si>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</si>
  <si>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</si>
  <si>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</si>
  <si>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</si>
  <si>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</si>
  <si>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</si>
  <si>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</si>
  <si>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</si>
  <si>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</si>
  <si>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</si>
  <si>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</si>
  <si>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</si>
  <si>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</si>
  <si>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</si>
  <si>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</si>
  <si>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</si>
  <si>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</si>
  <si>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</si>
  <si>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</si>
  <si>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</si>
  <si>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</si>
  <si>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</si>
  <si>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</si>
  <si>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</si>
  <si>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</si>
  <si>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</si>
  <si>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</si>
  <si>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</si>
  <si>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</si>
  <si>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</si>
  <si>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</si>
  <si>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</si>
  <si>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</si>
  <si>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</si>
  <si>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</si>
  <si>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</si>
  <si>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</si>
  <si>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</si>
  <si>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</si>
  <si>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</si>
  <si>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</si>
  <si>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</si>
  <si>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</si>
  <si>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</si>
  <si>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</si>
  <si>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</si>
  <si>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</si>
  <si>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</si>
  <si>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</si>
  <si>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</si>
  <si>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</si>
  <si>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</si>
  <si>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</si>
  <si>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</si>
  <si>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</si>
  <si>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</si>
  <si>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</si>
  <si>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</si>
  <si>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</si>
  <si>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</si>
  <si>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</si>
  <si>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</si>
  <si>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</si>
  <si>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</si>
  <si>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</si>
  <si>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</si>
  <si>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</si>
  <si>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</si>
  <si>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</si>
  <si>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</si>
  <si>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</si>
  <si>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</si>
  <si>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</si>
  <si>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</si>
  <si>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</si>
  <si>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</si>
  <si>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</si>
  <si>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</si>
  <si>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</si>
  <si>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</si>
  <si>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</si>
  <si>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</si>
  <si>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</si>
  <si>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</si>
  <si>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</si>
  <si>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</si>
  <si>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</si>
  <si>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</si>
  <si>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</si>
  <si>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</si>
  <si>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</si>
  <si>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</si>
  <si>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</si>
  <si>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</si>
  <si>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</si>
  <si>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</si>
  <si>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</si>
  <si>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</si>
  <si>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</si>
  <si>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</si>
  <si>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</si>
  <si>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</si>
  <si>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</si>
  <si>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</si>
  <si>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</si>
  <si>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</si>
  <si>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</si>
  <si>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</si>
  <si>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</si>
  <si>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</si>
  <si>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</si>
  <si>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</si>
  <si>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</si>
  <si>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</si>
  <si>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</si>
  <si>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</si>
  <si>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</si>
  <si>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</si>
  <si>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</si>
  <si>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</si>
  <si>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</si>
  <si>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</si>
  <si>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</si>
  <si>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</si>
  <si>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</si>
  <si>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</si>
  <si>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</si>
  <si>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</si>
  <si>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</si>
  <si>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</si>
  <si>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</si>
  <si>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</si>
  <si>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</si>
  <si>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</si>
  <si>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</si>
  <si>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</si>
  <si>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</si>
  <si>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</si>
  <si>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</si>
  <si>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</si>
  <si>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</si>
  <si>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</si>
  <si>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</si>
  <si>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</si>
  <si>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</si>
  <si>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</si>
  <si>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</si>
  <si>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</si>
  <si>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</si>
  <si>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</si>
  <si>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</si>
  <si>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</si>
  <si>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</si>
  <si>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</si>
  <si>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</si>
  <si>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</si>
  <si>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</si>
  <si>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</si>
  <si>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</si>
  <si>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</si>
  <si>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</si>
  <si>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</si>
  <si>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</si>
  <si>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</si>
  <si>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</si>
  <si>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</si>
  <si>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</si>
  <si>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</si>
  <si>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</si>
  <si>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</si>
  <si>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</si>
  <si>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</si>
  <si>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</si>
  <si>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</si>
  <si>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</si>
  <si>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</si>
  <si>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</si>
  <si>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</si>
  <si>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</si>
  <si>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</si>
  <si>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</si>
  <si>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</si>
  <si>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</si>
  <si>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</si>
  <si>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</si>
  <si>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</si>
  <si>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</si>
  <si>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</si>
  <si>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</si>
  <si>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</si>
  <si>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</si>
  <si>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</si>
  <si>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</si>
  <si>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</si>
  <si>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</si>
  <si>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</si>
  <si>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</si>
  <si>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</si>
  <si>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</si>
  <si>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</si>
  <si>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</si>
  <si>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</si>
  <si>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</si>
  <si>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</si>
  <si>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</si>
  <si>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</si>
  <si>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</si>
  <si>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</si>
  <si>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</si>
  <si>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</si>
  <si>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</si>
  <si>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</si>
  <si>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</si>
  <si>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</si>
  <si>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</si>
  <si>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</si>
  <si>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</si>
  <si>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</si>
  <si>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</si>
  <si>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</si>
  <si>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</si>
  <si>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</si>
  <si>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</si>
  <si>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</si>
  <si>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</si>
  <si>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</si>
  <si>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</si>
  <si>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</si>
  <si>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</si>
  <si>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</si>
  <si>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</si>
  <si>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</si>
  <si>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</si>
  <si>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</si>
  <si>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</si>
  <si>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</si>
  <si>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</si>
  <si>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</si>
  <si>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</si>
  <si>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</si>
  <si>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</si>
  <si>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</si>
  <si>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</si>
  <si>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</si>
  <si>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</si>
  <si>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</si>
  <si>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</si>
  <si>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</si>
  <si>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</si>
  <si>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</si>
  <si>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</si>
  <si>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</si>
  <si>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</si>
  <si>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</si>
  <si>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</si>
  <si>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</si>
  <si>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</si>
  <si>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</si>
  <si>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</si>
  <si>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</si>
  <si>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</si>
  <si>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</si>
  <si>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</si>
  <si>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</si>
  <si>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</si>
  <si>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</si>
  <si>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</si>
  <si>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</si>
  <si>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</si>
  <si>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</si>
  <si>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</si>
  <si>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</si>
  <si>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</si>
  <si>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</si>
  <si>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</si>
  <si>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</si>
  <si>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</si>
  <si>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</si>
  <si>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</si>
  <si>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</si>
  <si>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</si>
  <si>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</si>
  <si>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</si>
  <si>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</si>
  <si>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</si>
  <si>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</si>
  <si>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</si>
  <si>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</si>
  <si>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</si>
  <si>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</si>
  <si>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</si>
  <si>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</si>
  <si>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</si>
  <si>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</si>
  <si>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</si>
  <si>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</si>
  <si>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</si>
  <si>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</si>
  <si>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</si>
  <si>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</si>
  <si>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</si>
  <si>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</si>
  <si>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</si>
  <si>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</si>
  <si>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</si>
  <si>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</si>
  <si>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</si>
  <si>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</si>
  <si>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</si>
  <si>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</si>
  <si>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</si>
  <si>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</si>
  <si>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</si>
  <si>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</si>
  <si>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</si>
  <si>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</si>
  <si>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</si>
  <si>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</si>
  <si>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</si>
  <si>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</si>
  <si>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</si>
  <si>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</si>
  <si>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</si>
  <si>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</si>
  <si>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</si>
  <si>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</si>
  <si>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</si>
  <si>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</si>
  <si>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</si>
  <si>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</si>
  <si>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</si>
  <si>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</si>
  <si>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</si>
  <si>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</si>
  <si>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</si>
  <si>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</si>
  <si>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</si>
  <si>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</si>
  <si>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</si>
  <si>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</si>
  <si>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</si>
  <si>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</si>
  <si>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</si>
  <si>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</si>
  <si>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</si>
  <si>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</si>
  <si>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</si>
  <si>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</si>
  <si>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</si>
  <si>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</si>
  <si>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</si>
  <si>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</si>
  <si>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</si>
  <si>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</si>
  <si>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</si>
  <si>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</si>
  <si>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</si>
  <si>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</si>
  <si>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</si>
  <si>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</si>
  <si>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</si>
  <si>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</si>
  <si>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</si>
  <si>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</si>
  <si>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</si>
  <si>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</si>
  <si>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</si>
  <si>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</si>
  <si>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</si>
  <si>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</si>
  <si>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</si>
  <si>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</si>
  <si>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</si>
  <si>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</si>
  <si>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</si>
  <si>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</si>
  <si>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</si>
  <si>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</si>
  <si>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</si>
  <si>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</si>
  <si>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</si>
  <si>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</si>
  <si>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</si>
  <si>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</si>
  <si>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</si>
  <si>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</si>
  <si>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</si>
  <si>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</si>
  <si>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</si>
  <si>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</si>
  <si>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</si>
  <si>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</si>
  <si>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</si>
  <si>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</si>
  <si>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</si>
  <si>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</si>
  <si>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</si>
  <si>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</si>
  <si>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</si>
  <si>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</si>
  <si>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</si>
  <si>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</si>
  <si>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</si>
  <si>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</si>
  <si>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</si>
  <si>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</si>
  <si>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</si>
  <si>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</si>
  <si>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</si>
  <si>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</si>
  <si>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</si>
  <si>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</si>
  <si>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</si>
  <si>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</si>
  <si>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</si>
  <si>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</si>
  <si>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</si>
  <si>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</si>
  <si>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</si>
  <si>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</si>
  <si>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</si>
  <si>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</si>
  <si>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</si>
  <si>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</si>
  <si>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</si>
  <si>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</si>
  <si>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</si>
  <si>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</si>
  <si>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</si>
  <si>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</si>
  <si>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</si>
  <si>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</si>
  <si>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</si>
  <si>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</si>
  <si>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</si>
  <si>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</si>
  <si>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</si>
  <si>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</si>
  <si>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</si>
  <si>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</si>
  <si>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</si>
  <si>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</si>
  <si>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</si>
  <si>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</si>
  <si>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</si>
  <si>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</si>
  <si>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</si>
  <si>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</si>
  <si>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</si>
  <si>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</si>
  <si>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</si>
  <si>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</si>
  <si>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</si>
  <si>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</si>
  <si>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</si>
  <si>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</si>
  <si>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</si>
  <si>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</si>
  <si>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</si>
  <si>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</si>
  <si>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</si>
  <si>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</si>
  <si>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</si>
  <si>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</si>
  <si>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</si>
  <si>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</si>
  <si>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</si>
  <si>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</si>
  <si>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</si>
  <si>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</si>
  <si>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</si>
  <si>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</si>
  <si>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</si>
  <si>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</si>
  <si>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</si>
  <si>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</si>
  <si>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</si>
  <si>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</si>
  <si>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</si>
  <si>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</si>
  <si>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</si>
  <si>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</si>
  <si>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</si>
  <si>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</si>
  <si>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</si>
  <si>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</si>
  <si>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</si>
  <si>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</si>
  <si>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</si>
  <si>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</si>
  <si>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</si>
  <si>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</si>
  <si>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</si>
  <si>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</si>
  <si>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</si>
  <si>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</si>
  <si>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</si>
  <si>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</si>
  <si>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</si>
  <si>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</si>
  <si>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</si>
  <si>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</si>
  <si>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</si>
  <si>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</si>
  <si>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</si>
  <si>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</si>
  <si>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</si>
  <si>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</si>
  <si>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</si>
  <si>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</si>
  <si>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</si>
  <si>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</si>
  <si>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</si>
  <si>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</si>
  <si>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</si>
  <si>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</si>
  <si>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</si>
  <si>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</si>
  <si>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</si>
  <si>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</si>
  <si>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</si>
  <si>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</si>
  <si>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</si>
  <si>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</si>
  <si>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</si>
  <si>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</si>
  <si>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</si>
  <si>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</si>
  <si>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</si>
  <si>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</si>
  <si>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</si>
  <si>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</si>
  <si>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</si>
  <si>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</si>
  <si>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</si>
  <si>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</si>
  <si>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</si>
  <si>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</si>
  <si>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</si>
  <si>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</si>
  <si>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</si>
  <si>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</si>
  <si>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</si>
  <si>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</si>
  <si>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</si>
  <si>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</si>
  <si>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</si>
  <si>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</si>
  <si>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</si>
  <si>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</si>
  <si>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</si>
  <si>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</si>
  <si>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</si>
  <si>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</si>
  <si>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</si>
  <si>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</si>
  <si>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</si>
  <si>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</si>
  <si>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</si>
  <si>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</si>
  <si>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</si>
  <si>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</si>
  <si>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</si>
  <si>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</si>
  <si>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</si>
  <si>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</si>
  <si>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</si>
  <si>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</si>
  <si>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</si>
  <si>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</si>
  <si>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</si>
  <si>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</si>
  <si>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</si>
  <si>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</si>
  <si>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</si>
  <si>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</si>
  <si>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</si>
  <si>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</si>
  <si>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</si>
  <si>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PCM-20251130-00000102</t>
  </si>
  <si>
    <t>Critical</t>
  </si>
  <si>
    <t>these  was access night , Team at site but unable to reached him due to bad covrage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</si>
  <si>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</si>
  <si>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</si>
  <si>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</si>
  <si>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</si>
  <si>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</si>
  <si>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</si>
  <si>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</si>
  <si>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</si>
  <si>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</si>
  <si>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</si>
  <si>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</si>
  <si>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</si>
  <si>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</si>
  <si>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</si>
  <si>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</si>
  <si>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</si>
  <si>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</si>
  <si>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</si>
  <si>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</si>
  <si>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</si>
  <si>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</si>
  <si>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</si>
  <si>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</si>
  <si>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</si>
  <si>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</si>
  <si>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</si>
  <si>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</si>
  <si>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</si>
  <si>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</si>
  <si>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</si>
  <si>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</si>
  <si>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</si>
  <si>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</si>
  <si>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</si>
  <si>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</si>
  <si>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</si>
  <si>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</si>
  <si>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</si>
  <si>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</si>
  <si>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</si>
  <si>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</si>
  <si>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</si>
  <si>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</si>
  <si>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</si>
  <si>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</si>
  <si>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</si>
  <si>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</si>
  <si>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</si>
  <si>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</si>
  <si>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</si>
  <si>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</si>
  <si>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</si>
  <si>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</si>
  <si>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</si>
  <si>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</si>
  <si>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</si>
  <si>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</si>
  <si>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</si>
  <si>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</si>
  <si>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</si>
  <si>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</si>
  <si>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</si>
  <si>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</si>
  <si>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</si>
  <si>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</si>
  <si>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</si>
  <si>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</si>
  <si>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</si>
  <si>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</si>
  <si>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</si>
  <si>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</si>
  <si>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</si>
  <si>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</si>
  <si>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</si>
  <si>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</si>
  <si>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</si>
  <si>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</si>
  <si>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</si>
  <si>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</si>
  <si>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</si>
  <si>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</si>
  <si>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</si>
  <si>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</si>
  <si>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</si>
  <si>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2025-11-29 21:23:25
</t>
  </si>
  <si>
    <t>Site located inside National Guard access not allowed by security allowed time only from 9 to 5</t>
  </si>
  <si>
    <t>PCM-20251130-00000256</t>
  </si>
  <si>
    <t>Team at site</t>
  </si>
  <si>
    <t>PCM-20251130-00000322</t>
  </si>
  <si>
    <t>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</si>
  <si>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</si>
  <si>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</si>
  <si>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</si>
  <si>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</si>
  <si>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</si>
  <si>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</si>
  <si>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</si>
  <si>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</si>
  <si>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</si>
  <si>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</si>
  <si>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</si>
  <si>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</si>
  <si>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</si>
  <si>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</si>
  <si>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</si>
  <si>
    <t>PCM-20251130-00000360</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</si>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</sst>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2" dataDxfId="171" headerRowBorderDxfId="169" tableBorderDxfId="170" totalsRowBorderDxfId="168">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55" dataDxfId="154" headerRowBorderDxfId="152" tableBorderDxfId="153" totalsRowBorderDxfId="151">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4" totalsRowShown="0" headerRowDxfId="62" dataDxfId="61" headerRowBorderDxfId="59" tableBorderDxfId="60">
  <autoFilter ref="A1:L9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6" totalsRowShown="0" headerRowDxfId="13" tableBorderDxfId="12">
  <autoFilter ref="A1:L4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328.37887905092794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5</v>
      </c>
      <c r="D3" s="56" t="s">
        <v>38840</v>
      </c>
      <c r="E3" s="130" t="s">
        <v>39109</v>
      </c>
      <c r="F3" s="129">
        <v>45991.074837962966</v>
      </c>
      <c r="G3" s="128">
        <f ca="1">IFERROR(NOW()-F3,"-")</f>
        <v>0.25246689814230194</v>
      </c>
      <c r="H3" s="129">
        <v>45991.066736111112</v>
      </c>
      <c r="I3" s="131" t="str">
        <f>IFERROR(VLOOKUP(D3,DB!A:F,6,0),"")</f>
        <v>Generator-DG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45991.327304861108</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45991.327304861108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45991.327304976854</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45991.327304976854</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45991.327304976854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45991.327304976854</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45991.327304976854</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45991.327304976854</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45991.327304976854</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45991.327304976854</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45991.327304976854</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45991.327304976854</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45991.327304976854</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45991.327304976854</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45991.327304976854</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45991.327304976854</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45991.327304976854</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45991.327304976854</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45991.327304976854</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45991.327304976854</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45991.327304976854</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45991.327304976854</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45991.327304976854</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45991.327304976854</v>
      </c>
      <c r="H27" s="129"/>
      <c r="I27" s="131" t="str">
        <f>IFERROR(VLOOKUP(D27,DB!A:F,6,0),"")</f>
        <v/>
      </c>
      <c r="J27" s="131" t="str">
        <f>IFERROR(VLOOKUP(D27,DB!A:G,7,0),"")</f>
        <v/>
      </c>
      <c r="K27" s="127"/>
      <c r="L27" s="126" t="str">
        <f>IFERROR(VLOOKUP(D27,DB!A:I,9,0),"")</f>
        <v/>
      </c>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sheetData>
  <customSheetViews>
    <customSheetView guid="{F6042A99-DD27-4453-835D-0834D95730CC}" filter="1" showAutoFilter="1">
      <pageMargins left="0" right="0" top="0" bottom="0" header="0" footer="0"/>
      <autoFilter ref="B1:M1" xr:uid="{ABD2C196-784E-4421-B826-675F1C6E78E2}"/>
    </customSheetView>
  </customSheetViews>
  <dataValidations count="2">
    <dataValidation allowBlank="1" showInputMessage="1" showErrorMessage="1" sqref="E1" xr:uid="{5DBA255D-CDD9-49FB-AD3C-AF70AB4EE696}"/>
    <dataValidation type="list" allowBlank="1" showInputMessage="1" showErrorMessage="1" sqref="E2:E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pane ySplit="1" topLeftCell="A2" activePane="bottomLeft" state="frozen"/>
      <selection pane="bottomLeft" activeCell="J8" sqref="J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166.3274670138926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6.939885995372606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4</v>
      </c>
      <c r="D5" s="18" t="s">
        <v>19114</v>
      </c>
      <c r="E5" s="99"/>
      <c r="F5" s="100"/>
      <c r="G5" s="101">
        <f ca="1">IFERROR(NOW()-F5,"-")</f>
        <v>45991.327304976854</v>
      </c>
      <c r="H5" s="100" t="s">
        <v>39195</v>
      </c>
      <c r="I5" s="18" t="str">
        <f>IFERROR(VLOOKUP(D5,DB!A:F,6,0),"")</f>
        <v>SCECO</v>
      </c>
      <c r="J5" s="18" t="str">
        <f>IFERROR(VLOOKUP(D5,DB!A:G,7,0),"")</f>
        <v>Dead</v>
      </c>
      <c r="K5" s="19"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39197</v>
      </c>
      <c r="B6" s="18" t="str">
        <f>IFERROR(VLOOKUP(D6,DB!A:K,11,0),"")</f>
        <v>R2</v>
      </c>
      <c r="C6" s="18">
        <v>2</v>
      </c>
      <c r="D6" s="18" t="s">
        <v>24767</v>
      </c>
      <c r="E6" s="99" t="s">
        <v>39106</v>
      </c>
      <c r="F6" s="100">
        <v>45991.238078703704</v>
      </c>
      <c r="G6" s="101">
        <f ca="1">IFERROR(NOW()-F6,"-")</f>
        <v>8.9226273150416091E-2</v>
      </c>
      <c r="H6" s="100">
        <v>45991.22210648148</v>
      </c>
      <c r="I6" s="18" t="str">
        <f>IFERROR(VLOOKUP(D6,DB!A:F,6,0),"")</f>
        <v>SCECO</v>
      </c>
      <c r="J6" s="18" t="str">
        <f>IFERROR(VLOOKUP(D6,DB!A:G,7,0),"")</f>
        <v>Vandalized</v>
      </c>
      <c r="K6" s="19" t="s">
        <v>39198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45991.327304976854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45991.327304976854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45991.327304976854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45991.327304976854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45991.327304976854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45991.327304976854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45991.327304976854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45991.327304976854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45991.327304976854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45991.327304976854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45991.327304976854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45991.327304976854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45991.327304976854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45991.327304976854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45991.327304976854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45991.327304976854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45991.327304976854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45991.327304976854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45991.327304976854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45991.327304976854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45991.327304976854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45991.327304976854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45991.327304976854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45991.327304976854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45991.327304976854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45991.327304976854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45991.327304976854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45991.327304976854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45991.327304976854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45991.327304976854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45991.327304976854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45991.327304976854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45991.327304976854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45991.327304976854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45991.327304976854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45991.327304976854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45991.327304976854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45991.327304976854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45991.327304976854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45991.327304976854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45991.327304976854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45991.327304976854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45991.327304976854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45991.327304976854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45991.327304976854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45991.327304976854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45991.327304976854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45991.327304976854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45991.327304976854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45991.327304976854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45991.327304976854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45991.327304976854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45991.327304976854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45991.327304976854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45991.327304976854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45991.327304976854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45991.327304976854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45991.327304976854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45991.327304976854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45991.327304976854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45991.327304976854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45991.327304976854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45991.327304976854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45991.327304976854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45991.327304976854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45991.327304976854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45991.327304976854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45991.327304976854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45991.327304976854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4"/>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5.5976562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39199</v>
      </c>
      <c r="B2" s="58" t="str">
        <f>IFERROR(VLOOKUP(D2,DB!A:K,11,0),"")</f>
        <v>R3</v>
      </c>
      <c r="C2" s="18">
        <v>3</v>
      </c>
      <c r="D2" s="58" t="s">
        <v>25502</v>
      </c>
      <c r="E2" s="18" t="s">
        <v>39106</v>
      </c>
      <c r="F2" s="158">
        <v>45991.284479166665</v>
      </c>
      <c r="G2" s="157">
        <f ca="1">IFERROR(NOW()-F2,"-")</f>
        <v>4.2825694443308748E-2</v>
      </c>
      <c r="H2" s="156">
        <v>45991.277557870373</v>
      </c>
      <c r="I2" s="19" t="str">
        <f>IFERROR(VLOOKUP(D2,DB!A:F,6,0),"")</f>
        <v>SCECO</v>
      </c>
      <c r="J2" s="18" t="str">
        <f>IFERROR(VLOOKUP(D2,DB!A:G,7,0),"")</f>
        <v>Dead+No BB Design+No BB Design</v>
      </c>
      <c r="K2" s="42" t="s">
        <v>39200</v>
      </c>
      <c r="L2" s="23" t="str">
        <f>IFERROR(VLOOKUP(D2,DB!A:I,9,0),"")</f>
        <v>Latis</v>
      </c>
    </row>
    <row r="3" spans="1:13" ht="15" customHeight="1">
      <c r="A3" s="19"/>
      <c r="B3" s="58" t="str">
        <f>IFERROR(VLOOKUP(D3,DB!A:K,11,0),"")</f>
        <v/>
      </c>
      <c r="C3" s="18"/>
      <c r="D3" s="58" t="str">
        <f>IFERROR(VLOOKUP(#REF!,DB!#REF!,7,0),"")</f>
        <v/>
      </c>
      <c r="E3" s="18"/>
      <c r="F3" s="158"/>
      <c r="G3" s="157">
        <f ca="1">IFERROR(NOW()-F3,"-")</f>
        <v>45991.327304861108</v>
      </c>
      <c r="H3" s="156"/>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ref="G2:G33" ca="1" si="0">IFERROR(NOW()-F4,"-")</f>
        <v>45991.327304976854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45991.327304976854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45991.327304976854</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45991.327304976854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45991.327304976854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45991.327304976854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45991.327304976854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45991.327304976854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45991.327304976854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45991.327304976854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45991.327304976854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45991.327304976854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45991.327304976854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45991.327304976854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45991.327304976854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45991.327304976854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45991.327304976854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45991.327304976854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45991.327304976854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45991.327304976854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45991.327304976854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45991.327304976854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45991.327304976854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45991.327304976854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45991.327304976854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45991.327304976854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45991.327304976854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45991.327304976854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45991.327304976854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45991.327304976854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ref="G34:G97" ca="1" si="1">IFERROR(NOW()-F34,"-")</f>
        <v>45991.327304976854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45991.327304976854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45991.327304976854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45991.327304976854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45991.327304976854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45991.327304976854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45991.327304976854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45991.327304976854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45991.327304976854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45991.327304976854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45991.327304976854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45991.327304976854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45991.327304976854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45991.327304976854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45991.327304976854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45991.327304976854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45991.327304976854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45991.327304976854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45991.327304976854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45991.327304976854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45991.327304976854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45991.327304976854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45991.327304976854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45991.327304976854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45991.327304976854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45991.327304976854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45991.327304976854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45991.327304976854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45991.327304976854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45991.327304976854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45991.327304976854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45991.327304976854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45991.327304976854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45991.327304976854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45991.327304976854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45991.327304976854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45991.327304976854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45991.327304976854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45991.327304976854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45991.327304976854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45991.327304976854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45991.327304976854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45991.327304976854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45991.327304976854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45991.327304976854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45991.327304976854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45991.327304976854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45991.327304976854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45991.327304976854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45991.327304976854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45991.327304976854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45991.327304976854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45991.327304976854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45991.327304976854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45991.327304976854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45991.327304976854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45991.327304976854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45991.327304976854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45991.327304976854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45991.327304976854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45991.327304976854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45991.327304976854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45991.327304976854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45991.327304976854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ref="G98:G161" ca="1" si="2">IFERROR(NOW()-F98,"-")</f>
        <v>45991.327304976854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45991.327304976854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45991.327304976854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45991.327304976854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45991.327304976854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45991.327304976854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45991.327304976854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45991.327304976854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45991.327304976854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45991.327304976854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45991.327304976854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45991.327304976854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45991.327304976854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45991.327304976854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45991.327304976854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45991.327304976854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45991.327304976854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45991.327304976854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45991.327304976854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45991.327304976854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45991.327304976854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45991.327304976854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45991.327304976854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45991.327304976854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45991.327304976854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45991.327304976854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45991.327304976854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45991.327304976854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45991.327304976854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45991.327304976854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45991.327304976854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45991.327304976854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45991.327304976854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45991.327304976854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45991.327304976854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45991.327304976854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45991.327304976854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45991.327304976854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45991.327304976854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45991.327304976854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45991.327304976854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45991.327304976854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45991.327304976854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45991.327304976854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45991.327304976854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45991.327304976854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45991.327304976854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45991.327304976854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45991.327304976854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45991.327304976854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45991.327304976854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45991.327304976854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45991.327304976854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45991.327304976854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45991.327304976854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45991.327304976854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45991.327304976854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45991.327304976854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45991.327304976854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45991.327304976854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45991.327304976854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45991.327304976854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45991.327304976854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45991.327304976854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ref="G162:G225" ca="1" si="3">IFERROR(NOW()-F162,"-")</f>
        <v>45991.327304976854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45991.327304976854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45991.327304976854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45991.327304976854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45991.327304976854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45991.327304976854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45991.327304976854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45991.327304976854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45991.327304976854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45991.327304976854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45991.327304976854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45991.327304976854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45991.327304976854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45991.327304976854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45991.327304976854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45991.327304976854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45991.327304976854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45991.327304976854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45991.327304976854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45991.327304976854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45991.327304976854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45991.327304976854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45991.327304976854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45991.327304976854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45991.327304976854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45991.327304976854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45991.327304976854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45991.327304976854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45991.327304976854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45991.327304976854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45991.327304976854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45991.327304976854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45991.327304976854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45991.327304976854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45991.327304976854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45991.327304976854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45991.327304976854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45991.327304976854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45991.327304976854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45991.327304976854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45991.327304976854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45991.327304976854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45991.327304976854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45991.327304976854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45991.327304976854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45991.327304976854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45991.327304976854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45991.327304976854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45991.327304976854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45991.327304976854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45991.327304976854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45991.327304976854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45991.327304976854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45991.327304976854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45991.327304976854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45991.327304976854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45991.327304976854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45991.327304976854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45991.327304976854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45991.327304976854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45991.327304976854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45991.327304976854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45991.327304976854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45991.327304976854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ref="G226:G289" ca="1" si="4">IFERROR(NOW()-F226,"-")</f>
        <v>45991.327304976854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45991.327304976854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45991.327304976854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45991.327304976854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45991.327304976854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45991.327304976854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45991.327304976854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45991.327304976854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45991.327304976854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45991.327304976854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45991.327304976854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45991.327304976854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45991.327304976854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45991.327304976854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45991.327304976854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45991.327304976854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45991.327304976854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45991.327304976854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45991.327304976854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45991.327304976854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45991.327304976854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45991.327304976854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45991.327304976854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45991.327304976854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45991.327304976854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45991.327304976854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45991.327304976854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45991.327304976854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45991.327304976854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45991.327304976854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45991.327304976854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45991.327304976854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45991.327304976854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45991.327304976854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45991.327304976854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45991.327304976854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45991.327304976854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45991.327304976854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45991.327304976854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45991.327304976854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45991.327304976854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45991.327304976854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45991.327304976854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45991.327304976854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45991.327304976854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45991.327304976854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45991.327304976854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45991.327304976854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45991.327304976854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45991.327304976854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45991.327304976854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45991.327304976854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45991.327304976854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45991.327304976854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45991.327304976854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45991.327304976854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45991.327304976854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45991.327304976854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45991.327304976854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45991.327304976854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45991.327304976854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45991.327304976854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45991.327304976854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45991.327304976854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ref="G290:G353" ca="1" si="5">IFERROR(NOW()-F290,"-")</f>
        <v>45991.327304976854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45991.327304976854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45991.327304976854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45991.327304976854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45991.327304976854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45991.327304976854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45991.327304976854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45991.327304976854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45991.327304976854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45991.327304976854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45991.327304976854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45991.327304976854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45991.327304976854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45991.327304976854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45991.327304976854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45991.327304976854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45991.327304976854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45991.327304976854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45991.327304976854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45991.327304976854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45991.327304976854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45991.327304976854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45991.327304976854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45991.327304976854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45991.327304976854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45991.327304976854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45991.327304976854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45991.327304976854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45991.327304976854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45991.327304976854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45991.327304976854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45991.327304976854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45991.327304976854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45991.327304976854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45991.327304976854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45991.327304976854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45991.327304976854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45991.327304976854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45991.327304976854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45991.327304976854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45991.327304976854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45991.327304976854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45991.327304976854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45991.327304976854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45991.327304976854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45991.327304976854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45991.327304976854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45991.327304976854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45991.327304976854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45991.327304976854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45991.327304976854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45991.327304976854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45991.327304976854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45991.327304976854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45991.327304976854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45991.327304976854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45991.327304976854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45991.327304976854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45991.327304976854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45991.327304976854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45991.327304976854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45991.327304976854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45991.327304976854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45991.327304976854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ref="G354:G417" ca="1" si="6">IFERROR(NOW()-F354,"-")</f>
        <v>45991.327304976854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45991.327304976854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45991.327304976854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45991.327304976854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45991.327304976854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45991.327304976854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45991.327304976854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45991.327304976854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45991.327304976854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45991.327304976854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45991.327304976854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45991.327304976854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45991.327304976854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45991.327304976854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45991.327304976854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45991.327304976854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45991.327304976854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45991.327304976854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45991.327304976854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45991.327304976854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45991.327304976854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45991.327304976854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45991.327304976854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45991.327304976854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45991.327304976854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45991.327304976854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45991.327304976854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45991.327304976854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45991.327304976854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45991.327304976854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45991.327304976854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45991.327304976854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45991.327304976854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45991.327304976854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45991.327304976854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45991.327304976854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45991.327304976854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45991.327304976854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45991.327304976854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45991.327304976854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45991.327304976854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45991.327304976854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45991.327304976854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45991.327304976854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45991.327304976854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45991.327304976854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45991.327304976854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45991.327304976854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45991.327304976854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45991.327304976854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45991.327304976854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45991.327304976854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45991.327304976854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45991.327304976854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45991.327304976854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45991.327304976854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45991.327304976854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45991.327304976854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45991.327304976854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45991.327304976854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45991.327304976854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45991.327304976854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45991.327304976854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45991.327304976854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ref="G418:G481" ca="1" si="7">IFERROR(NOW()-F418,"-")</f>
        <v>45991.327304976854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45991.327304976854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45991.327304976854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45991.327304976854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45991.327304976854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45991.327304976854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45991.327304976854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45991.327304976854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45991.327304976854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45991.327304976854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45991.327304976854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45991.327304976854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45991.327304976854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45991.327304976854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45991.327304976854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45991.327304976854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45991.327304976854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45991.327304976854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45991.327304976854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45991.327304976854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45991.327304976854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45991.327304976854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45991.327304976854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45991.327304976854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45991.327304976854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45991.327304976854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45991.327304976854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45991.327304976854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45991.327304976854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45991.327304976854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45991.327304976854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45991.327304976854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45991.327304976854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45991.327304976854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45991.327304976854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45991.327304976854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45991.327304976854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45991.327304976854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45991.327304976854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45991.327304976854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45991.327304976854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45991.327304976854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45991.327304976854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45991.327304976854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45991.327304976854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45991.327304976854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45991.327304976854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45991.327304976854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45991.327304976854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45991.327304976854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45991.327304976854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45991.327304976854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45991.327304976854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45991.327304976854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45991.327304976854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45991.327304976854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45991.327304976854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45991.327304976854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45991.327304976854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45991.327304976854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45991.327304976854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45991.327304976854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45991.327304976854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45991.327304976854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ref="G482:G545" ca="1" si="8">IFERROR(NOW()-F482,"-")</f>
        <v>45991.327304976854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45991.327304976854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45991.327304976854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45991.327304976854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45991.327304976854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45991.327304976854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45991.327304976854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45991.327304976854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45991.327304976854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45991.327304976854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45991.327304976854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45991.327304976854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45991.327304976854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45991.327304976854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45991.327304976854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45991.327304976854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45991.327304976854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45991.327304976854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45991.327304976854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45991.327304976854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45991.327304976854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45991.327304976854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45991.327304976854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45991.327304976854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45991.327304976854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45991.327304976854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45991.327304976854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45991.327304976854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45991.327304976854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45991.327304976854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45991.327304976854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45991.327304976854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45991.327304976854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45991.327304976854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45991.327304976854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45991.327304976854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45991.327304976854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45991.327304976854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45991.327304976854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45991.327304976854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45991.327304976854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45991.327304976854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45991.327304976854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45991.327304976854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45991.327304976854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45991.327304976854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45991.327304976854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45991.327304976854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45991.327304976854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45991.327304976854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45991.327304976854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45991.327304976854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45991.327304976854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45991.327304976854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45991.327304976854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45991.327304976854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45991.327304976854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45991.327304976854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45991.327304976854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45991.327304976854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45991.327304976854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45991.327304976854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45991.327304976854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45991.327304976854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ref="G546:G609" ca="1" si="9">IFERROR(NOW()-F546,"-")</f>
        <v>45991.327304976854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45991.327304976854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45991.327304976854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45991.327304976854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45991.327304976854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45991.327304976854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45991.327304976854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45991.327304976854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45991.327304976854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45991.327304976854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45991.327304976854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45991.327304976854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45991.327304976854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45991.327304976854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45991.327304976854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45991.327304976854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45991.327304976854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45991.327304976854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45991.327304976854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45991.327304976854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45991.327304976854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45991.327304976854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45991.327304976854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45991.327304976854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45991.327304976854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45991.327304976854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45991.327304976854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45991.327304976854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45991.327304976854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45991.327304976854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45991.327304976854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45991.327304976854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45991.327304976854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45991.327304976854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45991.327304976854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45991.327304976854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45991.327304976854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45991.327304976854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45991.327304976854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45991.327304976854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45991.327304976854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45991.327304976854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45991.327304976854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45991.327304976854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45991.327304976854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45991.327304976854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45991.327304976854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45991.327304976854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45991.327304976854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45991.327304976854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45991.327304976854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45991.327304976854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45991.327304976854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45991.327304976854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45991.327304976854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45991.327304976854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45991.327304976854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45991.327304976854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45991.327304976854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45991.327304976854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45991.327304976854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45991.327304976854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45991.327304976854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45991.327304976854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ref="G610:G673" ca="1" si="10">IFERROR(NOW()-F610,"-")</f>
        <v>45991.327304976854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45991.327304976854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45991.327304976854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45991.327304976854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45991.327304976854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45991.327304976854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45991.327304976854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45991.327304976854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45991.327304976854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45991.327304976854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45991.327304976854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45991.327304976854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45991.327304976854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45991.327304976854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45991.327304976854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45991.327304976854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45991.327304976854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45991.327304976854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45991.327304976854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45991.327304976854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45991.327304976854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45991.327304976854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45991.327304976854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45991.327304976854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45991.327304976854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45991.327304976854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45991.327304976854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45991.327304976854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45991.327304976854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45991.327304976854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45991.327304976854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45991.327304976854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45991.327304976854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45991.327304976854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45991.327304976854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45991.327304976854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45991.327304976854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45991.327304976854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45991.327304976854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45991.327304976854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45991.327304976854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45991.327304976854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45991.327304976854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45991.327304976854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45991.327304976854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45991.327304976854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45991.327304976854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45991.327304976854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45991.327304976854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45991.327304976854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45991.327304976854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45991.327304976854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45991.327304976854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45991.327304976854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45991.327304976854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45991.327304976854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45991.327304976854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45991.327304976854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45991.327304976854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45991.327304976854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45991.327304976854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45991.327304976854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45991.327304976854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45991.327304976854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ref="G674:G737" ca="1" si="11">IFERROR(NOW()-F674,"-")</f>
        <v>45991.327304976854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45991.327304976854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45991.327304976854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45991.327304976854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45991.327304976854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45991.327304976854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45991.327304976854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45991.327304976854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45991.327304976854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45991.327304976854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45991.327304976854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45991.327304976854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45991.327304976854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45991.327304976854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45991.327304976854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45991.327304976854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45991.327304976854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45991.327304976854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45991.327304976854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45991.327304976854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45991.327304976854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45991.327304976854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45991.327304976854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45991.327304976854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45991.327304976854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45991.327304976854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45991.327304976854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45991.327304976854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45991.327304976854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45991.327304976854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45991.327304976854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45991.327304976854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45991.327304976854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45991.327304976854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45991.327304976854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45991.327304976854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45991.327304976854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45991.327304976854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45991.327304976854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45991.327304976854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45991.327304976854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45991.327304976854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45991.327304976854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45991.327304976854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45991.327304976854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45991.327304976854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45991.327304976854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45991.327304976854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45991.327304976854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45991.327304976854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45991.327304976854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45991.327304976854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45991.327304976854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45991.327304976854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45991.327304976854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45991.327304976854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45991.327304976854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45991.327304976854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45991.327304976854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45991.327304976854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45991.327304976854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45991.327304976854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45991.327304976854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45991.327304976854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ref="G738:G801" ca="1" si="12">IFERROR(NOW()-F738,"-")</f>
        <v>45991.327304976854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45991.327304976854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45991.327304976854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45991.327304976854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45991.327304976854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45991.327304976854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45991.327304976854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45991.327304976854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45991.327304976854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45991.327304976854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45991.327304976854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45991.327304976854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45991.327304976854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45991.327304976854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45991.327304976854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45991.327304976854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45991.327304976854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45991.327304976854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45991.327304976854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45991.327304976854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45991.327304976854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45991.327304976854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45991.327304976854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45991.327304976854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45991.327304976854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45991.327304976854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45991.327304976854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45991.327304976854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45991.327304976854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45991.327304976854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45991.327304976854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45991.327304976854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45991.327304976854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45991.327304976854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45991.327304976854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45991.327304976854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45991.327304976854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45991.327304976854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45991.327304976854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45991.327304976854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45991.327304976854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45991.327304976854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45991.327304976854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45991.327304976854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45991.327304976854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45991.327304976854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45991.327304976854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45991.327304976854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45991.327304976854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45991.327304976854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45991.327304976854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45991.327304976854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45991.327304976854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45991.327304976854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45991.327304976854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45991.327304976854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45991.327304976854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45991.327304976854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45991.327304976854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45991.327304976854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45991.327304976854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45991.327304976854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45991.327304976854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45991.327304976854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ref="G802:G865" ca="1" si="13">IFERROR(NOW()-F802,"-")</f>
        <v>45991.327304976854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45991.327304976854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45991.327304976854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45991.327304976854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45991.327304976854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45991.327304976854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45991.327304976854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45991.327304976854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45991.327304976854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45991.327304976854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45991.327304976854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45991.327304976854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45991.327304976854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45991.327304976854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45991.327304976854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45991.327304976854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45991.327304976854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45991.327304976854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45991.327304976854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45991.327304976854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45991.327304976854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45991.327304976854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45991.327304976854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45991.327304976854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45991.327304976854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45991.327304976854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45991.327304976854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45991.327304976854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45991.327304976854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45991.327304976854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45991.327304976854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45991.327304976854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45991.327304976854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45991.327304976854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45991.327304976854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45991.327304976854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45991.327304976854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45991.327304976854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45991.327304976854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45991.327304976854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45991.327304976854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45991.327304976854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45991.327304976854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45991.327304976854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45991.327304976854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45991.327304976854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45991.327304976854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45991.327304976854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45991.327304976854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45991.327304976854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45991.327304976854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45991.327304976854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45991.327304976854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45991.327304976854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45991.327304976854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45991.327304976854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45991.327304976854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45991.327304976854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45991.327304976854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45991.327304976854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45991.327304976854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45991.327304976854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45991.327304976854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45991.327304976854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ref="G866:G929" ca="1" si="14">IFERROR(NOW()-F866,"-")</f>
        <v>45991.327304976854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45991.327304976854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45991.327304976854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45991.327304976854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45991.327304976854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45991.327304976854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45991.327304976854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45991.327304976854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45991.327304976854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45991.327304976854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45991.327304976854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45991.327304976854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45991.327304976854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45991.327304976854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45991.327304976854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45991.327304976854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45991.327304976854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45991.327304976854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45991.327304976854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45991.327304976854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45991.327304976854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45991.327304976854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45991.327304976854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45991.327304976854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45991.327304976854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45991.327304976854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45991.327304976854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45991.327304976854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45991.327304976854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45991.327304976854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45991.327304976854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45991.327304976854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45991.327304976854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45991.327304976854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45991.327304976854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45991.327304976854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45991.327304976854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45991.327304976854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45991.327304976854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45991.327304976854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45991.327304976854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45991.327304976854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45991.327304976854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45991.327304976854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45991.327304976854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45991.327304976854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45991.327304976854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45991.327304976854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45991.327304976854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45991.327304976854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45991.327304976854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45991.327304976854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45991.327304976854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45991.327304976854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45991.327304976854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45991.327304976854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45991.327304976854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45991.327304976854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45991.327304976854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45991.327304976854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45991.327304976854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45991.327304976854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45991.327304976854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45991.327304976854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ref="G930:G944" ca="1" si="15">IFERROR(NOW()-F930,"-")</f>
        <v>45991.327304976854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45991.327304976854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45991.327304976854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45991.327304976854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45991.327304976854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45991.327304976854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45991.327304976854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45991.327304976854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45991.327304976854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45991.327304976854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45991.327304976854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45991.327304976854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45991.327304976854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45991.327304976854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45991.327304976854</v>
      </c>
      <c r="H944" s="22"/>
      <c r="I944" s="19" t="str">
        <f>IFERROR(VLOOKUP(D944,DB!A:F,6,0),"")</f>
        <v/>
      </c>
      <c r="J944" s="18" t="str">
        <f>IFERROR(VLOOKUP(D944,DB!A:G,7,0),"")</f>
        <v/>
      </c>
      <c r="K944" s="42"/>
      <c r="L944" s="23" t="str">
        <f>IFERROR(VLOOKUP(D944,DB!A:I,9,0),"")</f>
        <v/>
      </c>
    </row>
  </sheetData>
  <dataValidations count="2">
    <dataValidation allowBlank="1" showInputMessage="1" showErrorMessage="1" sqref="E1" xr:uid="{5914219A-CB83-432D-936A-CC0CB6F3982A}"/>
    <dataValidation type="list" allowBlank="1" showInputMessage="1" showErrorMessage="1" sqref="E2:E9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39201</v>
      </c>
      <c r="B2" s="88" t="str">
        <f>IFERROR(VLOOKUP(D2,DB!A:K,11,0),"")</f>
        <v>R4</v>
      </c>
      <c r="C2" s="90">
        <v>1</v>
      </c>
      <c r="D2" s="88" t="s">
        <v>35166</v>
      </c>
      <c r="E2" s="91" t="s">
        <v>39106</v>
      </c>
      <c r="F2" s="92">
        <v>45703.480717592596</v>
      </c>
      <c r="G2" s="93">
        <f ca="1">IFERROR(NOW()-F2,"")</f>
        <v>287.84658738425787</v>
      </c>
      <c r="H2" s="92">
        <v>45703.474768518521</v>
      </c>
      <c r="I2" s="92" t="str">
        <f>IFERROR(VLOOKUP(D2,DB!A:F,6,0),"")</f>
        <v>SCECO</v>
      </c>
      <c r="J2" s="92" t="str">
        <f>IFERROR(VLOOKUP(D2,DB!A:G,7,0),"")</f>
        <v>Dead</v>
      </c>
      <c r="K2" s="94" t="s">
        <v>39202</v>
      </c>
      <c r="L2" s="88" t="str">
        <f>IFERROR(VLOOKUP(D2,DB!A:I,9,0),"")</f>
        <v>Latis</v>
      </c>
    </row>
    <row r="3" spans="1:16" ht="15" customHeight="1">
      <c r="A3" s="110"/>
      <c r="B3" s="110" t="str">
        <f>IFERROR(VLOOKUP(D3,DB!A:K,11,0),"")</f>
        <v/>
      </c>
      <c r="C3" s="90"/>
      <c r="D3" s="88"/>
      <c r="E3" s="91"/>
      <c r="F3" s="92"/>
      <c r="G3" s="93">
        <f t="shared" ref="G3:G41" ca="1" si="0">IFERROR(NOW()-F3,"")</f>
        <v>45991.327304976854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45991.327304976854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45991.327304976854</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45991.327304976854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45991.327304976854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45991.327304976854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45991.327304976854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45991.327304976854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45991.327304976854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45991.327304976854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45991.327304976854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45991.327304976854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45991.327304976854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45991.327304976854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45991.327304976854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45991.327304976854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45991.327304976854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45991.327304976854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45991.327304976854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45991.327304976854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45991.327304976854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45991.327304976854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45991.327304976854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45991.327304976854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45991.327304976854</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45991.327304976854</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45991.327304976854</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45991.327304976854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45991.327304976854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45991.327304976854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45991.327304976854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45991.327304976854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45991.327304976854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45991.327304976854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45991.327304976854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45991.327304976854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45991.327304976854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45991.327304976854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45991.327304976854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45991.327304976854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45991.327304976854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45991.327304976854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45991.327304976854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45991.327304976854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45991.327304976854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45991.327304976854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45991.327304976854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45991.327304976854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45991.327304976854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45991.327304976854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45991.327304976854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45991.327304976854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45991.327304976854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45991.327304976854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45991.327304976854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45991.327304976854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45991.327304976854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45991.327304976854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45991.327304976854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45991.327304976854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45991.327304976854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45991.327304976854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45991.327304976854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45991.327304976854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45991.327304976854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45991.327304976854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45991.327304976854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45991.327304976854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45991.327304976854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45991.327304976854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45991.327304976854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45991.327304976854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45991.327304976854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45991.327304976854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45991.327304976854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45991.327304976854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45991.327304976854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45991.327304976854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45991.327304976854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45991.327304976854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45991.327304976854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45991.327304976854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45991.327304976854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45991.327304976854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45991.327304976854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45991.327304976854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45991.327304976854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45991.327304976854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45991.327304976854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45991.327304976854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45991.327304976854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45991.327304976854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45991.327304976854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45991.327304976854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45991.327304976854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45991.327304976854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45991.327304976854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45991.327304976854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45991.327304976854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45991.327304976854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45991.327304976854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45991.327304976854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45991.327304976854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45991.327304976854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45991.327304976854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45991.327304976854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45991.327304976854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45991.327304976854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45991.327304976854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45991.327304976854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45991.327304976854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45991.327304976854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45991.327304976854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45991.327304976854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45991.327304976854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45991.327304976854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45991.327304976854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45991.327304976854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45991.327304976854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45991.327304976854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45991.327304976854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45991.327304976854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45991.327304976854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45991.327304976854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45991.327304976854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45991.327304976854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45991.327304976854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45991.327304976854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45991.327304976854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45991.327304976854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45991.327304976854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45991.327304976854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45991.327304976854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45991.327304976854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45991.327304976854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45991.327304976854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45991.327304976854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45991.327304976854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45991.327304976854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45991.327304976854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45991.327304976854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45991.327304976854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45991.327304976854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45991.327304976854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45991.327304976854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45991.327304976854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45991.327304976854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45991.327304976854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45991.327304976854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45991.327304976854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45991.327304976854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45991.327304976854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45991.327304976854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45991.327304976854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45991.327304976854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45991.327304976854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45991.327304976854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45991.327304976854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45991.327304976854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45991.327304976854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45991.327304976854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45991.327304976854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45991.327304976854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45991.327304976854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45991.327304976854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45991.327304976854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45991.327304976854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45991.327304976854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45991.327304976854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45991.327304976854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45991.327304976854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45991.327304976854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45991.327304976854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45991.327304976854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45991.327304976854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45991.327304976854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45991.327304976854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45991.327304976854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45991.327304976854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45991.327304976854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45991.327304976854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45991.327304976854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45991.327304976854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45991.327304976854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45991.327304976854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45991.327304976854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45991.327304976854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45991.327304976854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45991.327304976854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45991.327304976854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45991.327304976854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45991.327304976854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45991.327304976854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45991.327304976854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45991.327304976854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45991.327304976854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45991.327304976854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45991.327304976854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45991.327304976854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45991.327304976854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45991.327304976854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45991.327304976854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45991.327304976854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45991.327304976854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45991.327304976854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45991.327304976854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45991.327304976854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45991.327304976854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45991.327304976854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45991.327304976854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45991.327304976854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45991.327304976854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45991.327304976854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45991.327304976854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45991.327304976854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45991.327304976854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45991.327304976854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45991.327304976854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45991.327304976854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45991.327304976854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45991.327304976854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45991.327304976854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45991.327304976854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45991.327304976854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45991.327304976854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45991.327304976854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45991.327304976854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45991.327304976854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45991.327304976854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45991.327304976854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45991.327304976854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45991.327304976854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45991.327304976854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45991.327304976854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45991.327304976854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45991.327304976854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45991.327304976854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45991.327304976854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45991.327304976854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45991.327304976854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45991.327304976854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45991.327304976854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45991.327304976854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45991.327304976854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45991.327304976854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45991.327304976854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45991.327304976854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45991.327304976854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45991.327304976854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45991.327304976854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45991.327304976854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45991.327304976854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45991.327304976854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45991.327304976854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45991.327304976854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45991.327304976854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45991.327304976854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45991.327304976854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45991.327304976854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45991.327304976854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45991.327304976854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45991.327304976854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45991.327304976854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45991.327304976854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45991.327304976854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45991.327304976854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45991.327304976854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45991.327304976854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45991.327304976854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45991.327304976854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45991.327304976854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45991.327304976854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45991.327304976854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45991.327304976854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45991.327304976854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45991.327304976854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45991.327304976854</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D11" sqref="D11"/>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99.495244791665755</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39109</v>
      </c>
      <c r="F3" s="38">
        <v>45926.188877314817</v>
      </c>
      <c r="G3" s="105">
        <f t="shared" ref="G3" ca="1" si="0">IFERROR(NOW()-F3,"")</f>
        <v>65.138427662037429</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39109</v>
      </c>
      <c r="F4" s="107">
        <v>45948.661111111112</v>
      </c>
      <c r="G4" s="108">
        <f t="shared" ref="G4" ca="1" si="1">IFERROR(NOW()-F4,"")</f>
        <v>42.666193865741661</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9.9540063657404971</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45990.979907407411</v>
      </c>
      <c r="G6" s="138">
        <f ca="1">IFERROR(NOW()-F6,"")</f>
        <v>0.3473974536973401</v>
      </c>
      <c r="H6" s="38">
        <v>45990.988067129627</v>
      </c>
      <c r="I6" s="37" t="str">
        <f>IFERROR(VLOOKUP(D6,DB!A:F,6,0),"")</f>
        <v>SCECO</v>
      </c>
      <c r="J6" s="37" t="str">
        <f>IFERROR(VLOOKUP(D6,DB!A:G,7,0),"")</f>
        <v>Dead</v>
      </c>
      <c r="K6" s="37" t="s">
        <v>39212</v>
      </c>
      <c r="L6" s="37" t="str">
        <f>IFERROR(VLOOKUP(D6,DB!A:I,9,0),"")</f>
        <v>Latis</v>
      </c>
    </row>
    <row r="7" spans="1:13" ht="30.75">
      <c r="A7" s="37" t="s">
        <v>39213</v>
      </c>
      <c r="B7" s="37" t="str">
        <f>IFERROR(VLOOKUP(D7,DB!A:K,11,0),"")</f>
        <v>R5</v>
      </c>
      <c r="C7" s="37">
        <v>1</v>
      </c>
      <c r="D7" s="106" t="s">
        <v>37814</v>
      </c>
      <c r="E7" s="37" t="s">
        <v>39106</v>
      </c>
      <c r="F7" s="38">
        <v>45991.227939814817</v>
      </c>
      <c r="G7" s="138">
        <f ca="1">IFERROR(NOW()-F7,"")</f>
        <v>9.9365046291495673E-2</v>
      </c>
      <c r="H7" s="38">
        <v>45991.02034722222</v>
      </c>
      <c r="I7" s="37" t="str">
        <f>IFERROR(VLOOKUP(D7,DB!A:F,6,0),"")</f>
        <v>SCECO</v>
      </c>
      <c r="J7" s="37" t="str">
        <f>IFERROR(VLOOKUP(D7,DB!A:G,7,0),"")</f>
        <v>Dead</v>
      </c>
      <c r="K7" s="37" t="s">
        <v>39214</v>
      </c>
      <c r="L7" s="37" t="str">
        <f>IFERROR(VLOOKUP(D7,DB!A:I,9,0),"")</f>
        <v>Latis</v>
      </c>
    </row>
    <row r="8" spans="1:13">
      <c r="A8" s="37"/>
      <c r="B8" s="37" t="str">
        <f>IFERROR(VLOOKUP(D8,DB!A:K,11,0),"")</f>
        <v/>
      </c>
      <c r="C8" s="37"/>
      <c r="D8" s="155"/>
      <c r="E8" s="37"/>
      <c r="F8" s="38"/>
      <c r="G8" s="138">
        <f ca="1">IFERROR(NOW()-F8,"")</f>
        <v>45991.327304861108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45991.327304861108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45991.327304861108</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45991.327304861108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45991.327304861108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45991.327304861108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45991.327304861108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45991.327304861108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45991.327304861108</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45991.327304861108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45991.327304861108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45991.327304861108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45991.327304861108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45991.327304861108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45991.327304861108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45991.327304861108</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1</v>
      </c>
      <c r="D2" s="119" t="s">
        <v>33803</v>
      </c>
      <c r="E2" s="106" t="s">
        <v>39106</v>
      </c>
      <c r="F2" s="121"/>
      <c r="G2" s="72">
        <f ca="1">IFERROR(NOW()-F2,"-")</f>
        <v>45991.327304861108</v>
      </c>
      <c r="H2" s="121">
        <v>45991.296655092592</v>
      </c>
      <c r="I2" s="119" t="str">
        <f>IFERROR(VLOOKUP(D2,DB!A:F,6,0),"")</f>
        <v>Generator-SG</v>
      </c>
      <c r="J2" s="119" t="str">
        <f>IFERROR(VLOOKUP(D2,DB!A:G,7,0),"")</f>
        <v>Dead</v>
      </c>
      <c r="K2" s="122"/>
      <c r="L2" s="140" t="str">
        <f>IFERROR(VLOOKUP(D2,DB!A:I,9,0),"")</f>
        <v>Latis</v>
      </c>
    </row>
    <row r="3" spans="1:16382" ht="31.5" customHeight="1">
      <c r="A3" s="118" t="s">
        <v>39216</v>
      </c>
      <c r="B3" s="119" t="str">
        <f>IFERROR(VLOOKUP(D3,DB!A:K,11,0),"")</f>
        <v>R6</v>
      </c>
      <c r="C3" s="120">
        <v>4</v>
      </c>
      <c r="D3" s="119" t="s">
        <v>37686</v>
      </c>
      <c r="E3" s="106" t="s">
        <v>39106</v>
      </c>
      <c r="F3" s="121">
        <v>45991.308993055558</v>
      </c>
      <c r="G3" s="72">
        <f ca="1">IFERROR(NOW()-F3,"-")</f>
        <v>1.8311805550183635E-2</v>
      </c>
      <c r="H3" s="121">
        <v>45991.308923611112</v>
      </c>
      <c r="I3" s="119" t="str">
        <f>IFERROR(VLOOKUP(D3,DB!A:F,6,0),"")</f>
        <v>SCECO</v>
      </c>
      <c r="J3" s="119" t="str">
        <f>IFERROR(VLOOKUP(D3,DB!A:G,7,0),"")</f>
        <v>Vandalized</v>
      </c>
      <c r="K3" s="122" t="s">
        <v>39217</v>
      </c>
      <c r="L3" s="140" t="str">
        <f>IFERROR(VLOOKUP(D3,DB!A:I,9,0),"")</f>
        <v>Latis</v>
      </c>
    </row>
    <row r="4" spans="1:16382" ht="31.5" customHeight="1">
      <c r="A4" s="118"/>
      <c r="B4" s="119" t="str">
        <f>IFERROR(VLOOKUP(D4,DB!A:K,11,0),"")</f>
        <v/>
      </c>
      <c r="C4" s="120"/>
      <c r="D4" s="119"/>
      <c r="E4" s="106"/>
      <c r="F4" s="121"/>
      <c r="G4" s="72">
        <f ca="1">IFERROR(NOW()-F4,"-")</f>
        <v>45991.327304861108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45991.327304861108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45991.327304861108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45991.327304861108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45991.327304861108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45991.327304861108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45991.327304861108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45991.327304861108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45991.327304861108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45991.327304861108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45991.327304861108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45991.327304861108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45991.327304861108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45991.327304861108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45991.327304861108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45991.327304861108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45991.327304861108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45991.327304861108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45991.327304861108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45991.327304861108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45991.327304861108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45991.327304861108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45991.327304861108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45991.327304861108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45991.327304861108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45991.327304861108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45991.327304861108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45991.327304861108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45991.327304861108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45991.327304861108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45991.327304861108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45991.327304861108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45991.327304861108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45991.327304861108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45991.327304861108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45991.327304861108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45991.327304861108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45991.327304861108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45991.327304861108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45991.327304861108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45991.327304861108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45991.327304861108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45991.327304861108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45991.327304861108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45991.327304861108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45991.327304861108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45991.327304861108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45991.327304861108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45991.327304861108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45991.327304861108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45991.327304861108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45991.327304861108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45991.327304861108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45991.327304861108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45991.327304861108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45991.327304861108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45991.327304861108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45991.327304861108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45991.327304861108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45991.327304861108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45991.327304861108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45991.327304861108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45991.327304861108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45991.327304861108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45991.327304861108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45991.327304861108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45991.327304861108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45991.327304861108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45991.327304861108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45991.327304861108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45991.327304861108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45991.327304861108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45991.327304861108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45991.327304861108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45991.327304861108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45991.327304861108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45991.327304861108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45991.327304861108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45991.327304861108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45991.327304861108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45991.327304861108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45991.327304861108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45991.327304861108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45991.327304861108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45991.327304861108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45991.327304861108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45991.327304861108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45991.327304861108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45991.327304861108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45991.327304861108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45991.327304861108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45991.327304861108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45991.327304861108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45991.327304861108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45991.327304861108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45991.327304861108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45991.327304861108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45991.327304861108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45991.327304861108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45991.327304861108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45991.327304861108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45991.327304861108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45991.327304861108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45991.327304861108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45991.327304861108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45991.327304861108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45991.327304861108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45991.327304861108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45991.327304861108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45991.327304861108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45991.327304861108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45991.327304861108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45991.327304861108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45991.327304861108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45991.327304861108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45991.327304861108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45991.327304861108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45991.327304861108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45991.327304861108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45991.327304861108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45991.327304861108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45991.327304861108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45991.327304861108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45991.327304861108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45991.327304861108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45991.327304861108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45991.327304861108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45991.327304861108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45991.327304861108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45991.327304861108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45991.327304861108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45991.327304861108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45991.327304861108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45991.327304861108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45991.327304861108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45991.327304861108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45991.327304861108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45991.327304861108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45991.327304861108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45991.327304861108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45991.327304861108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45991.327304861108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45991.327304861108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45991.327304861108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45991.327304861108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45991.327304861108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45991.327304861108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45991.327304861108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45991.327304861108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45991.327304861108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45991.327304861108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45991.327304861108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45991.327304861108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45991.327304861108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45991.327304861108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45991.327304861108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45991.327304861108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45991.327304861108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45991.327304861108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45991.327304861108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45991.327304861108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45991.327304861108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45991.327304861108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45991.327304861108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45991.327304861108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45991.327304861108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45991.327304861108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45991.327304861108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45991.327304861108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45991.327304861108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45991.327304861108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45991.327304861108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45991.327304861108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45991.327304861108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45991.327304861108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45991.327304861108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45991.327304861108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45991.327304861108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45991.327304861108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45991.327304861108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45991.327304861108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45991.327304861108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45991.327304861108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45991.327304861108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45991.327304861108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45991.327304861108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45991.327304861108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45991.327304861108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45991.327304861108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45991.327304861108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45991.327304861108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45991.327304861108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45991.327304861108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45991.327304861108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45991.327304861108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45991.327304861108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45991.327304861108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45991.327304861108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45991.327304861108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45991.327304861108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45991.327304861108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45991.327304861108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45991.327304861108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45991.327304861108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45991.327304861108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45991.327304861108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45991.327304861108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45991.327304861108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45991.327304861108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45991.327304861108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45991.327304861108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45991.327304861108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45991.327304861108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45991.327304861108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45991.327304861108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45991.327304861108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45991.327304861108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45991.327304861108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45991.327304861108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45991.327304861108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45991.327304861108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45991.327304861108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45991.327304861108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45991.327304861108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45991.327304861108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45991.327304861108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45991.327304861108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45991.327304861108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45991.327304861108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45991.327304861108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45991.327304861108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45991.327304861108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45991.327304861108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45991.327304861108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45991.327304861108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45991.327304861108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45991.327304861108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45991.327304861108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45991.327304861108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45991.327304861108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45991.327304861108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45991.327304861108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45991.327304861108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45991.327304861108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45991.327304861108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45991.327304861108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45991.327304861108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45991.327304861108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45991.327304861108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45991.327304861108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45991.327304861108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45991.327304861108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45991.327304861108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45991.327304861108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45991.327304861108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45991.327304861108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45991.327304861108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45991.327304861108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45991.327304861108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45991.327304861108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45991.327304861108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45991.327304861108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45991.327304861108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45991.327304861108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45991.327304861108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45991.327304861108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45991.327304861108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45991.327304861108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45991.327304861108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45991.327304861108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45991.327304861108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45991.327304861108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45991.327304861108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45991.327304861108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45991.327304861108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45991.327304861108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45991.327304861108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45991.327304861108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45991.327304861108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45991.327304861108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45991.327304861108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45991.327304861108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45991.327304861108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45991.327304861108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45991.327304861108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45991.327304861108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45991.327304861108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45991.327304861108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45991.327304861108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45991.327304861108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45991.327304861108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45991.327304861108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45991.327304861108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45991.327304861108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45991.327304861108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45991.327304861108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45991.327304861108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45991.327304861108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45991.327304861108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45991.327304861108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45991.327304861108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45991.327304861108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45991.327304861108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45991.327304861108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45991.327304861108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45991.327304861108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45991.327304861108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45991.327304861108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45991.327304861108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45991.327304861108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45991.327304861108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45991.327304861108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45991.327304861108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45991.327304861108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45991.327304861108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45991.327304861108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45991.327304861108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45991.327304861108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45991.327304861108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45991.327304861108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45991.327304861108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45991.327304861108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45991.327304861108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45991.327304861108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45991.327304861108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45991.327304861108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45991.327304861108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45991.327304861108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45991.327304861108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45991.327304861108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45991.327304861108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45991.327304861108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45991.327304861108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45991.327304861108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45991.327304861108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45991.327304861108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45991.327304861108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45991.327304861108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45991.327304861108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45991.327304861108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45991.327304861108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45991.327304861108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45991.327304861108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45991.327304861108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45991.327304861108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45991.327304861108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45991.327304861108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45991.327304861108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45991.327304861108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45991.327304861108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45991.327304861108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45991.327304861108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45991.327304861108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45991.327304861108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45991.327304861108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45991.327304861108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45991.327304861108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45991.327304861108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45991.327304861108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45991.327304861108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45991.327304861108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45991.327304861108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45991.327304861108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45991.327304861108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45991.327304861108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45991.327304861108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45991.327304861108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45991.327304861108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45991.327304861108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45991.327304861108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45991.327304861108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45991.327304861108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45991.327304861108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45991.327304861108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45991.327304861108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45991.327304861108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45991.327304861108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45991.327304861108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45991.327304861108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45991.327304861108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45991.327304861108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45991.327304861108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45991.327304861108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45991.327304861108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45991.327304861108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45991.327304861108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45991.327304861108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45991.327304861108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45991.327304861108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45991.327304861108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45991.327304861108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45991.327304861108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45991.327304861108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45991.327304861108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45991.327304861108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45991.327304861108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45991.327304861108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45991.327304861108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45991.327304861108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45991.327304861108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45991.327304861108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45991.327304861108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45991.327304861108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45991.327304861108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45991.327304861108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45991.327304861108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45991.327304861108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45991.327304861108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45991.327304861108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45991.327304861108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45991.327304861108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45991.327304861108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45991.327304861108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45991.327304861108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45991.327304861108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45991.327304861108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45991.327304861108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45991.327304861108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45991.327304861108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45991.327304861108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45991.327304861108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45991.327304861108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45991.327304861108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45991.327304861108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45991.327304861108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45991.327304861108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45991.327304861108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45991.327304861108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45991.327304861108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45991.327304861108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45991.327304861108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45991.327304861108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45991.327304861108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45991.327304861108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45991.327304861108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45991.327304861108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45991.327304861108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45991.327304861108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45991.327304861108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45991.327304861108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45991.327304861108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45991.327304861108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45991.327304861108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45991.327304861108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45991.327304861108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45991.327304861108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45991.327304861108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45991.327304861108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45991.327304861108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45991.327304861108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45991.327304861108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45991.327304861108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45991.327304861108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45991.327304861108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45991.327304861108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45991.327304861108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45991.327304861108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45991.327304861108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45991.327304861108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45991.327304861108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45991.327304861108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45991.327304861108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45991.327304861108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45991.327304861108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45991.327304861108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45991.327304861108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45991.327304861108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45991.327304861108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45991.327304861108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45991.327304861108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45991.327304861108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45991.327304861108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45991.327304861108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45991.327304861108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45991.327304861108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45991.327304861108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45991.327304861108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45991.327304861108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45991.327304861108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45991.327304861108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45991.327304861108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45991.327304861108</v>
      </c>
      <c r="H485" s="121"/>
      <c r="I485" s="119" t="str">
        <f>IFERROR(VLOOKUP(D485,DB!A:F,6,0),"")</f>
        <v/>
      </c>
      <c r="J485" s="119" t="str">
        <f>IFERROR(VLOOKUP(D485,DB!A:G,7,0),"")</f>
        <v/>
      </c>
      <c r="K485" s="122"/>
      <c r="L485" s="140" t="str">
        <f>IFERROR(VLOOKUP(D485,DB!A:I,9,0),"")</f>
        <v/>
      </c>
    </row>
    <row r="486" spans="1:12" ht="31.5" customHeight="1">
      <c r="A486" s="146"/>
      <c r="B486" s="147" t="str">
        <f>IFERROR(VLOOKUP(D486,DB!A:K,11,0),"")</f>
        <v/>
      </c>
      <c r="C486" s="148"/>
      <c r="D486" s="147"/>
      <c r="E486" s="145"/>
      <c r="F486" s="149"/>
      <c r="G486" s="150">
        <f ca="1">IFERROR(NOW()-F486,"-")</f>
        <v>45991.327304861108</v>
      </c>
      <c r="H486" s="149"/>
      <c r="I486" s="147" t="str">
        <f>IFERROR(VLOOKUP(D486,DB!A:F,6,0),"")</f>
        <v/>
      </c>
      <c r="J486" s="147" t="str">
        <f>IFERROR(VLOOKUP(D486,DB!A:G,7,0),"")</f>
        <v/>
      </c>
      <c r="K486" s="151"/>
      <c r="L486" s="152" t="str">
        <f>IFERROR(VLOOKUP(D486,DB!A:I,9,0),"")</f>
        <v/>
      </c>
    </row>
  </sheetData>
  <dataValidations count="2">
    <dataValidation allowBlank="1" showInputMessage="1" showErrorMessage="1" sqref="E1" xr:uid="{9E1BC488-8814-4F8A-8DBE-742B3278AB71}"/>
    <dataValidation type="list" allowBlank="1" showInputMessage="1" showErrorMessage="1" sqref="E2:E4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2025-11-30T04:51:29Z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